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1"/>
  <workbookPr filterPrivacy="1"/>
  <xr:revisionPtr revIDLastSave="0" documentId="13_ncr:1_{6FFB4D92-AF25-4557-83C0-4DCC3E940B4C}" xr6:coauthVersionLast="36" xr6:coauthVersionMax="36" xr10:uidLastSave="{00000000-0000-0000-0000-000000000000}"/>
  <bookViews>
    <workbookView xWindow="0" yWindow="0" windowWidth="22260" windowHeight="12648" xr2:uid="{00000000-000D-0000-FFFF-FFFF00000000}"/>
  </bookViews>
  <sheets>
    <sheet name="Sheet1" sheetId="1" r:id="rId1"/>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O152" i="1" l="1"/>
  <c r="L152" i="1"/>
  <c r="O136" i="1"/>
  <c r="O119" i="1"/>
  <c r="O116" i="1"/>
  <c r="O87" i="1"/>
  <c r="L87" i="1"/>
  <c r="O85" i="1"/>
  <c r="L85" i="1"/>
  <c r="O84" i="1"/>
  <c r="L84" i="1"/>
  <c r="L83" i="1"/>
  <c r="O83" i="1"/>
  <c r="O80" i="1"/>
  <c r="L80" i="1"/>
  <c r="O79" i="1"/>
  <c r="L79" i="1"/>
  <c r="L78" i="1"/>
  <c r="O77" i="1"/>
  <c r="L77" i="1"/>
  <c r="L74" i="1"/>
  <c r="O72" i="1"/>
  <c r="L72" i="1"/>
  <c r="G49" i="1"/>
  <c r="O26" i="1"/>
  <c r="L26" i="1"/>
</calcChain>
</file>

<file path=xl/sharedStrings.xml><?xml version="1.0" encoding="utf-8"?>
<sst xmlns="http://schemas.openxmlformats.org/spreadsheetml/2006/main" count="1066" uniqueCount="489">
  <si>
    <t>Number</t>
    <phoneticPr fontId="1"/>
  </si>
  <si>
    <t>Name</t>
    <phoneticPr fontId="1"/>
  </si>
  <si>
    <t>Elevation    (m)</t>
    <phoneticPr fontId="1"/>
  </si>
  <si>
    <t>Scale         (ha)</t>
    <phoneticPr fontId="1"/>
  </si>
  <si>
    <t>Elevation of weather station (m)</t>
    <phoneticPr fontId="1"/>
  </si>
  <si>
    <t>Vegetation type</t>
    <phoneticPr fontId="1"/>
  </si>
  <si>
    <t>Observation period</t>
    <phoneticPr fontId="1"/>
  </si>
  <si>
    <t>S</t>
    <phoneticPr fontId="1"/>
  </si>
  <si>
    <t>1943-1953</t>
    <phoneticPr fontId="1"/>
  </si>
  <si>
    <t>1940-1943</t>
    <phoneticPr fontId="1"/>
  </si>
  <si>
    <t>1943-1945</t>
    <phoneticPr fontId="1"/>
  </si>
  <si>
    <t>Maruyamasawa</t>
    <phoneticPr fontId="1"/>
  </si>
  <si>
    <t>2005-2007</t>
    <phoneticPr fontId="1"/>
  </si>
  <si>
    <t>1991-1998</t>
    <phoneticPr fontId="1"/>
  </si>
  <si>
    <t xml:space="preserve">Kajikawa </t>
    <phoneticPr fontId="1"/>
  </si>
  <si>
    <t>2002-2007</t>
    <phoneticPr fontId="1"/>
  </si>
  <si>
    <t>Kamisako et al 2008</t>
    <phoneticPr fontId="1"/>
  </si>
  <si>
    <t>2001-2003</t>
    <phoneticPr fontId="1"/>
  </si>
  <si>
    <t>Wajima B</t>
    <phoneticPr fontId="1"/>
  </si>
  <si>
    <t>1985-1988</t>
    <phoneticPr fontId="1"/>
  </si>
  <si>
    <t>2004-2006</t>
    <phoneticPr fontId="1"/>
  </si>
  <si>
    <t>Iwatesan No1</t>
    <phoneticPr fontId="1"/>
  </si>
  <si>
    <t>490, 790, 1350</t>
    <phoneticPr fontId="1"/>
  </si>
  <si>
    <t>Iwatesan No2</t>
  </si>
  <si>
    <t>Iwatesan No3</t>
  </si>
  <si>
    <t>Iwatesan No4</t>
  </si>
  <si>
    <t>Omyojin</t>
    <phoneticPr fontId="1"/>
  </si>
  <si>
    <t>1931-1942</t>
    <phoneticPr fontId="1"/>
  </si>
  <si>
    <t>2010-2014</t>
    <phoneticPr fontId="1"/>
  </si>
  <si>
    <t>2011-2012</t>
    <phoneticPr fontId="1"/>
  </si>
  <si>
    <t>Horiuchi kita</t>
    <phoneticPr fontId="1"/>
  </si>
  <si>
    <t>1947-1955</t>
    <phoneticPr fontId="1"/>
  </si>
  <si>
    <t>Tani et al 1996</t>
    <phoneticPr fontId="1"/>
  </si>
  <si>
    <t>1947-1956</t>
  </si>
  <si>
    <t>Ryuouzan 1</t>
    <phoneticPr fontId="1"/>
  </si>
  <si>
    <t>Ryuouzan 2</t>
  </si>
  <si>
    <t>Ryuouzan 3</t>
  </si>
  <si>
    <t>Kuraiyama 1 Conifer</t>
    <phoneticPr fontId="1"/>
  </si>
  <si>
    <t>2007-2008</t>
    <phoneticPr fontId="1"/>
  </si>
  <si>
    <t>Kuraiyama 2 Deciduous</t>
    <phoneticPr fontId="1"/>
  </si>
  <si>
    <t>Ashiu 1 kamitani</t>
    <phoneticPr fontId="1"/>
  </si>
  <si>
    <t>1992-1993</t>
    <phoneticPr fontId="1"/>
  </si>
  <si>
    <t>Ashiu 3 Yusendani</t>
    <phoneticPr fontId="1"/>
  </si>
  <si>
    <t>Shimane 1</t>
    <phoneticPr fontId="1"/>
  </si>
  <si>
    <t>1999-2003</t>
    <phoneticPr fontId="1"/>
  </si>
  <si>
    <t>Shimane 2</t>
    <phoneticPr fontId="1"/>
  </si>
  <si>
    <t>Surumi A</t>
    <phoneticPr fontId="1"/>
  </si>
  <si>
    <t>Osaka et al 2016</t>
    <phoneticPr fontId="1"/>
  </si>
  <si>
    <t>Yanagatani CA1</t>
    <phoneticPr fontId="1"/>
  </si>
  <si>
    <t>1979-1980</t>
    <phoneticPr fontId="1"/>
  </si>
  <si>
    <t>730-819</t>
  </si>
  <si>
    <t>NS</t>
    <phoneticPr fontId="1"/>
  </si>
  <si>
    <t>1979-1993</t>
    <phoneticPr fontId="1"/>
  </si>
  <si>
    <t>1990-2000</t>
    <phoneticPr fontId="1"/>
  </si>
  <si>
    <t>Shiozawa</t>
    <phoneticPr fontId="1"/>
  </si>
  <si>
    <t>1952-1959</t>
    <phoneticPr fontId="1"/>
  </si>
  <si>
    <t>2010-2011</t>
    <phoneticPr fontId="1"/>
  </si>
  <si>
    <t>Ogawa</t>
    <phoneticPr fontId="1"/>
  </si>
  <si>
    <t>2000-2007</t>
    <phoneticPr fontId="1"/>
  </si>
  <si>
    <t>Shigaraki</t>
    <phoneticPr fontId="1"/>
  </si>
  <si>
    <t>1989-2012</t>
  </si>
  <si>
    <t>1995-2000,
2006-2012</t>
  </si>
  <si>
    <t>1995-2000</t>
  </si>
  <si>
    <t>1907-1911</t>
    <phoneticPr fontId="1"/>
  </si>
  <si>
    <t xml:space="preserve">Tsukuba </t>
    <phoneticPr fontId="1"/>
  </si>
  <si>
    <t>1979-1987</t>
    <phoneticPr fontId="1"/>
  </si>
  <si>
    <t>Kasama</t>
    <phoneticPr fontId="1"/>
  </si>
  <si>
    <t>Yamaguchi River</t>
    <phoneticPr fontId="1"/>
  </si>
  <si>
    <t>1970-1998</t>
    <phoneticPr fontId="1"/>
  </si>
  <si>
    <t>Sofugamine</t>
    <phoneticPr fontId="1"/>
  </si>
  <si>
    <t>1991-1992</t>
    <phoneticPr fontId="1"/>
  </si>
  <si>
    <t>2012-2015</t>
    <phoneticPr fontId="1"/>
  </si>
  <si>
    <t>Shiraki et al 2020</t>
    <phoneticPr fontId="1"/>
  </si>
  <si>
    <t>Nagaike</t>
    <phoneticPr fontId="1"/>
  </si>
  <si>
    <t>1977-1978</t>
    <phoneticPr fontId="1"/>
  </si>
  <si>
    <t>2009-2013</t>
    <phoneticPr fontId="1"/>
  </si>
  <si>
    <t>2013-2018</t>
    <phoneticPr fontId="1"/>
  </si>
  <si>
    <t>Nutanotani</t>
    <phoneticPr fontId="1"/>
  </si>
  <si>
    <t>1988-1996</t>
    <phoneticPr fontId="1"/>
  </si>
  <si>
    <t>1981-1998</t>
    <phoneticPr fontId="1"/>
  </si>
  <si>
    <t>Kuise</t>
    <phoneticPr fontId="1"/>
  </si>
  <si>
    <t>2007-2010</t>
    <phoneticPr fontId="1"/>
  </si>
  <si>
    <t>Tengu</t>
    <phoneticPr fontId="1"/>
  </si>
  <si>
    <t>2007-2010</t>
  </si>
  <si>
    <t>1936-1945</t>
    <phoneticPr fontId="1"/>
  </si>
  <si>
    <t>315-364</t>
  </si>
  <si>
    <t>1994-2013</t>
    <phoneticPr fontId="1"/>
  </si>
  <si>
    <t>Kawamukai</t>
    <phoneticPr fontId="1"/>
  </si>
  <si>
    <t>1966-1971</t>
    <phoneticPr fontId="1"/>
  </si>
  <si>
    <t>Jakujo</t>
    <phoneticPr fontId="1"/>
  </si>
  <si>
    <t>Kutsuki R</t>
    <phoneticPr fontId="1"/>
  </si>
  <si>
    <t>1995-1996</t>
    <phoneticPr fontId="1"/>
  </si>
  <si>
    <t>Kutsuki L</t>
    <phoneticPr fontId="1"/>
  </si>
  <si>
    <t>210-311</t>
  </si>
  <si>
    <t>2003-2007</t>
    <phoneticPr fontId="1"/>
  </si>
  <si>
    <t xml:space="preserve">Aburahi </t>
    <phoneticPr fontId="1"/>
  </si>
  <si>
    <t>Aburahi S</t>
    <phoneticPr fontId="1"/>
  </si>
  <si>
    <t>1999-2002</t>
    <phoneticPr fontId="1"/>
  </si>
  <si>
    <t>Hinachi</t>
    <phoneticPr fontId="1"/>
  </si>
  <si>
    <t>Gojoyoshino</t>
    <phoneticPr fontId="1"/>
  </si>
  <si>
    <t>1980-1991</t>
    <phoneticPr fontId="1"/>
  </si>
  <si>
    <t>Yamashiro</t>
    <phoneticPr fontId="1"/>
  </si>
  <si>
    <t>1937-1943</t>
  </si>
  <si>
    <t>1937-1944</t>
    <phoneticPr fontId="1"/>
  </si>
  <si>
    <t>2008-2013</t>
    <phoneticPr fontId="1"/>
  </si>
  <si>
    <t>2008-2017</t>
    <phoneticPr fontId="1"/>
  </si>
  <si>
    <t>Mie M4</t>
    <phoneticPr fontId="1"/>
  </si>
  <si>
    <t>Mie M5</t>
  </si>
  <si>
    <t>Takatoriyama</t>
    <phoneticPr fontId="1"/>
  </si>
  <si>
    <t>2001-2009</t>
    <phoneticPr fontId="1"/>
  </si>
  <si>
    <t>1992-1999</t>
    <phoneticPr fontId="1"/>
  </si>
  <si>
    <t>1967-1981</t>
    <phoneticPr fontId="1"/>
  </si>
  <si>
    <t>1959-1964</t>
    <phoneticPr fontId="1"/>
  </si>
  <si>
    <t>1990-1992</t>
    <phoneticPr fontId="1"/>
  </si>
  <si>
    <t>1985-1997</t>
    <phoneticPr fontId="1"/>
  </si>
  <si>
    <t>25, 430</t>
    <phoneticPr fontId="1"/>
  </si>
  <si>
    <t>1985-2008</t>
    <phoneticPr fontId="1"/>
  </si>
  <si>
    <t>1987-1988</t>
    <phoneticPr fontId="1"/>
  </si>
  <si>
    <t>Kooriyama</t>
    <phoneticPr fontId="1"/>
  </si>
  <si>
    <t>1983-1989</t>
    <phoneticPr fontId="1"/>
  </si>
  <si>
    <t>Chugu</t>
    <phoneticPr fontId="1"/>
  </si>
  <si>
    <t>Higashidani</t>
    <phoneticPr fontId="1"/>
  </si>
  <si>
    <t>Jingahata</t>
    <phoneticPr fontId="1"/>
  </si>
  <si>
    <t>SPD</t>
    <phoneticPr fontId="1"/>
  </si>
  <si>
    <t>SPU</t>
    <phoneticPr fontId="1"/>
  </si>
  <si>
    <t>SPM</t>
    <phoneticPr fontId="1"/>
  </si>
  <si>
    <t>HMQD</t>
    <phoneticPr fontId="1"/>
  </si>
  <si>
    <t>HMQU</t>
    <phoneticPr fontId="1"/>
  </si>
  <si>
    <t>GPD</t>
    <phoneticPr fontId="1"/>
  </si>
  <si>
    <t>HRQ</t>
    <phoneticPr fontId="1"/>
  </si>
  <si>
    <t>Tano</t>
    <phoneticPr fontId="1"/>
  </si>
  <si>
    <t>2005/3-2006/2</t>
    <phoneticPr fontId="1"/>
  </si>
  <si>
    <t>1988/9-1989/8</t>
    <phoneticPr fontId="1"/>
  </si>
  <si>
    <t>Kawamata</t>
  </si>
  <si>
    <t>628-2475</t>
  </si>
  <si>
    <t>2009-2018</t>
  </si>
  <si>
    <t>Sedimentary rock</t>
    <phoneticPr fontId="1"/>
  </si>
  <si>
    <t>Latitude (°)</t>
    <phoneticPr fontId="1"/>
  </si>
  <si>
    <t>Longtude (°)</t>
    <phoneticPr fontId="1"/>
  </si>
  <si>
    <t>2000-2003</t>
    <phoneticPr fontId="1"/>
  </si>
  <si>
    <t>Inoue et al. (1956)</t>
    <phoneticPr fontId="1"/>
  </si>
  <si>
    <t xml:space="preserve">Urakawa et al (2012) </t>
  </si>
  <si>
    <t xml:space="preserve">Urakawa et al (2012) </t>
    <phoneticPr fontId="1"/>
  </si>
  <si>
    <t>Nakano (1976)</t>
    <phoneticPr fontId="1"/>
  </si>
  <si>
    <t>Sakurai (1935)</t>
  </si>
  <si>
    <t>Sakurai (1935)</t>
    <phoneticPr fontId="1"/>
  </si>
  <si>
    <t>Water Resources Lab. And Flood Control Lab, Forest Environmental Division (1993)</t>
    <phoneticPr fontId="1"/>
  </si>
  <si>
    <t>Hattori et al (2001)</t>
  </si>
  <si>
    <t>Hattori et al (2001)</t>
    <phoneticPr fontId="1"/>
  </si>
  <si>
    <t>Broadleaf</t>
    <phoneticPr fontId="1"/>
  </si>
  <si>
    <t>Plantation coniferous</t>
    <phoneticPr fontId="1"/>
  </si>
  <si>
    <t>Natural coniferous</t>
    <phoneticPr fontId="1"/>
  </si>
  <si>
    <t>Metamorphic rock</t>
    <phoneticPr fontId="1"/>
  </si>
  <si>
    <t>Igneous rock</t>
    <phoneticPr fontId="1"/>
  </si>
  <si>
    <t>1990-2012</t>
    <phoneticPr fontId="1"/>
  </si>
  <si>
    <t>2003-2012</t>
    <phoneticPr fontId="1"/>
  </si>
  <si>
    <t>1999-2012</t>
    <phoneticPr fontId="1"/>
  </si>
  <si>
    <t>Takagi (2013)</t>
    <phoneticPr fontId="1"/>
  </si>
  <si>
    <t>Terashima (1993)</t>
    <phoneticPr fontId="1"/>
  </si>
  <si>
    <t>Kamikawa Kita</t>
    <phoneticPr fontId="1"/>
  </si>
  <si>
    <t>Kamikawa Minami</t>
    <phoneticPr fontId="1"/>
  </si>
  <si>
    <t>Kamikawa 1</t>
    <phoneticPr fontId="1"/>
  </si>
  <si>
    <t>Okunohara A</t>
    <phoneticPr fontId="1"/>
  </si>
  <si>
    <t>Okunohara B</t>
    <phoneticPr fontId="1"/>
  </si>
  <si>
    <t>Okunohara C</t>
    <phoneticPr fontId="1"/>
  </si>
  <si>
    <t>Okunohara D</t>
    <phoneticPr fontId="1"/>
  </si>
  <si>
    <t>Ohta con</t>
    <phoneticPr fontId="1"/>
  </si>
  <si>
    <t>Ohta br</t>
    <phoneticPr fontId="1"/>
  </si>
  <si>
    <t>Ohta young</t>
    <phoneticPr fontId="1"/>
  </si>
  <si>
    <t>Shirakawadani</t>
    <phoneticPr fontId="1"/>
  </si>
  <si>
    <t>Yokonodani</t>
    <phoneticPr fontId="1"/>
  </si>
  <si>
    <t>Oyabu 3</t>
    <phoneticPr fontId="1"/>
  </si>
  <si>
    <t>Oyabukawa</t>
    <phoneticPr fontId="1"/>
  </si>
  <si>
    <t>Domengawa</t>
    <phoneticPr fontId="1"/>
  </si>
  <si>
    <t>Andoh and Takahashi (1982)</t>
    <phoneticPr fontId="1"/>
  </si>
  <si>
    <t>Takeda et al (2009)</t>
    <phoneticPr fontId="1"/>
  </si>
  <si>
    <t>Fukushima et al (1981)</t>
    <phoneticPr fontId="1"/>
  </si>
  <si>
    <t>Yamamoto and Ikeda (2005)</t>
    <phoneticPr fontId="1"/>
  </si>
  <si>
    <t>Andoh et al (1979)</t>
    <phoneticPr fontId="1"/>
  </si>
  <si>
    <t>Fukushima et al (1988)</t>
    <phoneticPr fontId="1"/>
  </si>
  <si>
    <t>Abe et al (1997)</t>
    <phoneticPr fontId="1"/>
  </si>
  <si>
    <t>Suzuki et al (1987)</t>
    <phoneticPr fontId="1"/>
  </si>
  <si>
    <t>Abe et al (2011)</t>
    <phoneticPr fontId="1"/>
  </si>
  <si>
    <t>Kaneko et al (2010)</t>
    <phoneticPr fontId="1"/>
  </si>
  <si>
    <t>Tanakamaru and Kadoya (1994)</t>
    <phoneticPr fontId="1"/>
  </si>
  <si>
    <t>Ohta and Hirayama (1991)</t>
    <phoneticPr fontId="1"/>
  </si>
  <si>
    <t>Wakiyama and Yamanaka (2013)</t>
    <phoneticPr fontId="1"/>
  </si>
  <si>
    <t>Nakajima and Fukushima (1994)</t>
    <phoneticPr fontId="1"/>
  </si>
  <si>
    <t>Ebisu et al (2019)</t>
    <phoneticPr fontId="1"/>
  </si>
  <si>
    <t>Kinjo et al (1994)</t>
    <phoneticPr fontId="1"/>
  </si>
  <si>
    <t>Kabeya et al (2013)</t>
    <phoneticPr fontId="1"/>
  </si>
  <si>
    <t>Okada and Tamura (2004)</t>
    <phoneticPr fontId="1"/>
  </si>
  <si>
    <t>Shinomiya et al (2014)</t>
    <phoneticPr fontId="1"/>
  </si>
  <si>
    <t>Ide et al (2007)</t>
    <phoneticPr fontId="1"/>
  </si>
  <si>
    <t>Chiwa et al (2015)</t>
    <phoneticPr fontId="1"/>
  </si>
  <si>
    <t>Shimizu et al (2002, 2003)</t>
    <phoneticPr fontId="1"/>
  </si>
  <si>
    <t>Shirai and Takeshita (1968)</t>
    <phoneticPr fontId="1"/>
  </si>
  <si>
    <t>Takeshita et al (1996)</t>
    <phoneticPr fontId="1"/>
  </si>
  <si>
    <t>Shimizu et al (2008)</t>
    <phoneticPr fontId="1"/>
  </si>
  <si>
    <t>Jitosono et al (2010)</t>
    <phoneticPr fontId="1"/>
  </si>
  <si>
    <t>Jitosono and Shimokawa (1990)</t>
    <phoneticPr fontId="1"/>
  </si>
  <si>
    <t>Fukushima et al (1978)</t>
    <phoneticPr fontId="1"/>
  </si>
  <si>
    <t>Snow (S) or No snow (NS)</t>
    <phoneticPr fontId="1"/>
  </si>
  <si>
    <t>2009-2013</t>
  </si>
  <si>
    <t>Oda et al (2018)</t>
    <phoneticPr fontId="1"/>
  </si>
  <si>
    <t>Kobayashi et al (2018)</t>
    <phoneticPr fontId="1"/>
  </si>
  <si>
    <t>Takeda (1950)</t>
    <phoneticPr fontId="1"/>
  </si>
  <si>
    <t>Egusa et al (2021)</t>
    <phoneticPr fontId="1"/>
  </si>
  <si>
    <t>Whitaker and Sugiyama (2005)</t>
    <phoneticPr fontId="1"/>
  </si>
  <si>
    <t>Hisada et al (2011)</t>
    <phoneticPr fontId="1"/>
  </si>
  <si>
    <t>Nakajima et al (1992)</t>
    <phoneticPr fontId="1"/>
  </si>
  <si>
    <t>Haga et al (2017)</t>
    <phoneticPr fontId="1"/>
  </si>
  <si>
    <t>Shiraki et al 2013</t>
    <phoneticPr fontId="1"/>
  </si>
  <si>
    <t>Kubota et al (2018)</t>
    <phoneticPr fontId="1"/>
  </si>
  <si>
    <t>Chiu et al (2022)</t>
    <phoneticPr fontId="1"/>
  </si>
  <si>
    <t>Fukami et al (2002)</t>
    <phoneticPr fontId="1"/>
  </si>
  <si>
    <t xml:space="preserve">Tamakyuryo </t>
    <phoneticPr fontId="1"/>
  </si>
  <si>
    <t>Ogura et al (1986)</t>
    <phoneticPr fontId="1"/>
  </si>
  <si>
    <t>The University Forest in Chichibu (2009)</t>
    <phoneticPr fontId="1"/>
  </si>
  <si>
    <t>Ebisu et al (2021)</t>
    <phoneticPr fontId="1"/>
  </si>
  <si>
    <t>Oda et al (2021)</t>
    <phoneticPr fontId="1"/>
  </si>
  <si>
    <t>The Tokyo University Forest in Aichi (1977)</t>
    <phoneticPr fontId="1"/>
  </si>
  <si>
    <t>1949-1961</t>
    <phoneticPr fontId="1"/>
  </si>
  <si>
    <t>Komatsu (2013)</t>
    <phoneticPr fontId="1"/>
  </si>
  <si>
    <t>Katsuyama et al (2010)</t>
    <phoneticPr fontId="1"/>
  </si>
  <si>
    <t>Ikebuchi and Kubo (1990)</t>
    <phoneticPr fontId="1"/>
  </si>
  <si>
    <t>Forestry and Forest Products Research Institute (1961)</t>
    <phoneticPr fontId="1"/>
  </si>
  <si>
    <t>Hydrology, and Water Quality Division  Fundamental Data Development Committee  The University of Tokyo Forests  Graduate School of Agricultural and Life Sciences  The University of Tokyo (2015, 2016)</t>
    <phoneticPr fontId="1"/>
  </si>
  <si>
    <t>Hydrology, and Water Quality Division  Fundamental Data Development Committee  The University of Tokyo Forests  Graduate School of Agricultural and Life Sciences  The University of Tokyo (2015, 2016, 2017, 2018, 2019, 2020)</t>
    <phoneticPr fontId="1"/>
  </si>
  <si>
    <t>Dung et al (2012)</t>
    <phoneticPr fontId="1"/>
  </si>
  <si>
    <t>Jitosono et al (2000)</t>
    <phoneticPr fontId="1"/>
  </si>
  <si>
    <t>Jitosono and Shimokawa (1991)</t>
    <phoneticPr fontId="1"/>
  </si>
  <si>
    <t>Ikeda and Miyanaga (2001)</t>
    <phoneticPr fontId="1"/>
  </si>
  <si>
    <t>Inokura and Kubota (1995)</t>
    <phoneticPr fontId="1"/>
  </si>
  <si>
    <t>Rader</t>
    <phoneticPr fontId="1"/>
  </si>
  <si>
    <t>1984-1991</t>
    <phoneticPr fontId="1"/>
  </si>
  <si>
    <t>1989-1991</t>
    <phoneticPr fontId="1"/>
  </si>
  <si>
    <t>Geology</t>
    <phoneticPr fontId="1"/>
  </si>
  <si>
    <t>Asano and Suzuki (2021)</t>
    <phoneticPr fontId="1"/>
  </si>
  <si>
    <t>Sato and Ogata (1994)</t>
    <phoneticPr fontId="1"/>
  </si>
  <si>
    <r>
      <rPr>
        <sz val="12"/>
        <rFont val="Arial"/>
        <family val="2"/>
      </rPr>
      <t xml:space="preserve">	Hydrology, and Water Quality Division  Fundamental Data Development Committee  The University of Tokyo Forests  Graduate School of Agricultural and Life Sciences  The University of Tokyo</t>
    </r>
    <r>
      <rPr>
        <sz val="12"/>
        <rFont val="游ゴシック"/>
        <family val="2"/>
        <charset val="128"/>
      </rPr>
      <t>（</t>
    </r>
    <r>
      <rPr>
        <sz val="12"/>
        <rFont val="Arial"/>
        <family val="2"/>
      </rPr>
      <t>2014</t>
    </r>
    <r>
      <rPr>
        <sz val="12"/>
        <rFont val="游ゴシック"/>
        <family val="2"/>
        <charset val="128"/>
      </rPr>
      <t>）</t>
    </r>
    <phoneticPr fontId="1"/>
  </si>
  <si>
    <r>
      <t>Nutanosawa</t>
    </r>
    <r>
      <rPr>
        <sz val="12"/>
        <rFont val="ＭＳ Ｐゴシック"/>
        <family val="2"/>
        <charset val="128"/>
      </rPr>
      <t>　</t>
    </r>
    <r>
      <rPr>
        <sz val="12"/>
        <rFont val="Arial"/>
        <family val="2"/>
      </rPr>
      <t>A</t>
    </r>
    <phoneticPr fontId="1"/>
  </si>
  <si>
    <r>
      <t>Nutanosawa</t>
    </r>
    <r>
      <rPr>
        <sz val="12"/>
        <rFont val="ＭＳ Ｐゴシック"/>
        <family val="2"/>
        <charset val="128"/>
      </rPr>
      <t>　</t>
    </r>
    <r>
      <rPr>
        <sz val="12"/>
        <rFont val="Arial"/>
        <family val="2"/>
      </rPr>
      <t>B</t>
    </r>
    <phoneticPr fontId="1"/>
  </si>
  <si>
    <t>Abe et al (2020)</t>
    <phoneticPr fontId="1"/>
  </si>
  <si>
    <t>Yato</t>
    <phoneticPr fontId="1"/>
  </si>
  <si>
    <t>Tsujimura et al (2001)</t>
    <phoneticPr fontId="1"/>
  </si>
  <si>
    <t>1998/12-1999/11</t>
    <phoneticPr fontId="1"/>
  </si>
  <si>
    <t>Saito (2010)</t>
    <phoneticPr fontId="1"/>
  </si>
  <si>
    <t>2006-2007</t>
    <phoneticPr fontId="1"/>
  </si>
  <si>
    <t>Nariki Conifer</t>
    <phoneticPr fontId="1"/>
  </si>
  <si>
    <t>Nariki Deciduous</t>
    <phoneticPr fontId="1"/>
  </si>
  <si>
    <r>
      <t>Annual mean temperature          (</t>
    </r>
    <r>
      <rPr>
        <sz val="12"/>
        <rFont val="Segoe UI Symbol"/>
        <family val="2"/>
      </rPr>
      <t>℃</t>
    </r>
    <r>
      <rPr>
        <sz val="12"/>
        <rFont val="Arial"/>
        <family val="2"/>
      </rPr>
      <t>)</t>
    </r>
    <phoneticPr fontId="1"/>
  </si>
  <si>
    <t>Annual mean precipitation                 (mm)</t>
    <phoneticPr fontId="1"/>
  </si>
  <si>
    <r>
      <t>Annual mean stream runoff</t>
    </r>
    <r>
      <rPr>
        <sz val="12"/>
        <rFont val="游ゴシック"/>
        <family val="2"/>
      </rPr>
      <t>　　　　　</t>
    </r>
    <r>
      <rPr>
        <sz val="12"/>
        <rFont val="Arial"/>
        <family val="2"/>
      </rPr>
      <t>(mm)</t>
    </r>
    <phoneticPr fontId="1"/>
  </si>
  <si>
    <t>Osaka et al (2011)</t>
    <phoneticPr fontId="1"/>
  </si>
  <si>
    <t>Iwatsubo and Tsutsumi (1968)</t>
    <phoneticPr fontId="1"/>
  </si>
  <si>
    <t>1962, 1967</t>
    <phoneticPr fontId="1"/>
  </si>
  <si>
    <t>1994-1998</t>
    <phoneticPr fontId="1"/>
  </si>
  <si>
    <t>1985/8-1986/7</t>
    <phoneticPr fontId="1"/>
  </si>
  <si>
    <t>2010/12-2011/11</t>
    <phoneticPr fontId="1"/>
  </si>
  <si>
    <t>1985-1986</t>
    <phoneticPr fontId="1"/>
  </si>
  <si>
    <t>1985-1986</t>
  </si>
  <si>
    <t>1992-1997</t>
  </si>
  <si>
    <t>Takiya River</t>
    <phoneticPr fontId="1"/>
  </si>
  <si>
    <t>Observed</t>
    <phoneticPr fontId="1"/>
  </si>
  <si>
    <t>Grid</t>
    <phoneticPr fontId="1"/>
  </si>
  <si>
    <t>1978-1982</t>
    <phoneticPr fontId="1"/>
  </si>
  <si>
    <t>References</t>
    <phoneticPr fontId="1"/>
  </si>
  <si>
    <t>340-450</t>
  </si>
  <si>
    <t>400-800</t>
  </si>
  <si>
    <t>415-810</t>
  </si>
  <si>
    <t>311-441</t>
  </si>
  <si>
    <t>319-477</t>
  </si>
  <si>
    <t>110-140</t>
  </si>
  <si>
    <t>90-150</t>
  </si>
  <si>
    <t>80-135</t>
  </si>
  <si>
    <t>600-1600</t>
  </si>
  <si>
    <t>600-1700</t>
  </si>
  <si>
    <t>500-1800</t>
  </si>
  <si>
    <t>280-460</t>
  </si>
  <si>
    <t>177-244</t>
  </si>
  <si>
    <t>172-244</t>
  </si>
  <si>
    <t>166-248</t>
  </si>
  <si>
    <t>162-252</t>
  </si>
  <si>
    <t>40-950</t>
  </si>
  <si>
    <t>60-170</t>
  </si>
  <si>
    <t>210-290</t>
  </si>
  <si>
    <t>588-724</t>
  </si>
  <si>
    <t>805-1945</t>
  </si>
  <si>
    <t>810-1380</t>
  </si>
  <si>
    <t>320-350</t>
  </si>
  <si>
    <t>300-350</t>
  </si>
  <si>
    <t>290-350</t>
  </si>
  <si>
    <t>310-350</t>
  </si>
  <si>
    <t>182-343</t>
  </si>
  <si>
    <t>730-820</t>
  </si>
  <si>
    <t>130-300</t>
  </si>
  <si>
    <t>250-300</t>
  </si>
  <si>
    <t>150-300</t>
  </si>
  <si>
    <t>90-290</t>
  </si>
  <si>
    <t>142-620</t>
  </si>
  <si>
    <t>470-1010</t>
  </si>
  <si>
    <t>290-390</t>
  </si>
  <si>
    <t>550-1480</t>
  </si>
  <si>
    <t>926-1278</t>
  </si>
  <si>
    <t>909-1278</t>
  </si>
  <si>
    <t>940-1794</t>
  </si>
  <si>
    <t>680-2200</t>
  </si>
  <si>
    <t>1440-1786</t>
  </si>
  <si>
    <t>1500-1680</t>
  </si>
  <si>
    <t xml:space="preserve">770-1690 </t>
  </si>
  <si>
    <t>710-830</t>
  </si>
  <si>
    <t>163-183</t>
  </si>
  <si>
    <t>360-556</t>
  </si>
  <si>
    <t>363-556</t>
  </si>
  <si>
    <t>145-170</t>
  </si>
  <si>
    <t>257-475</t>
  </si>
  <si>
    <t>432-878</t>
  </si>
  <si>
    <t>470-655</t>
  </si>
  <si>
    <t>435-655</t>
  </si>
  <si>
    <t>530-705</t>
  </si>
  <si>
    <t>300-370</t>
  </si>
  <si>
    <t>260-320</t>
  </si>
  <si>
    <t>280-365</t>
  </si>
  <si>
    <t>275-315</t>
  </si>
  <si>
    <t>225-320</t>
  </si>
  <si>
    <t>175-500</t>
  </si>
  <si>
    <t>165-365</t>
  </si>
  <si>
    <t>210-310</t>
  </si>
  <si>
    <t>940-1660</t>
  </si>
  <si>
    <t>627-836</t>
  </si>
  <si>
    <t>490-740</t>
  </si>
  <si>
    <t>160-190</t>
  </si>
  <si>
    <t>170-260</t>
  </si>
  <si>
    <t>695-790</t>
  </si>
  <si>
    <t>360-815</t>
  </si>
  <si>
    <t>140-220</t>
  </si>
  <si>
    <t>350-620</t>
  </si>
  <si>
    <t>128-205</t>
  </si>
  <si>
    <t>315-363</t>
  </si>
  <si>
    <t>290-630</t>
  </si>
  <si>
    <t>340-380</t>
  </si>
  <si>
    <t>129-225</t>
  </si>
  <si>
    <t>128-230</t>
  </si>
  <si>
    <t>140-160</t>
  </si>
  <si>
    <t>100-225</t>
  </si>
  <si>
    <t>686-917</t>
  </si>
  <si>
    <t>684-907</t>
  </si>
  <si>
    <t>668-840</t>
  </si>
  <si>
    <t>190-255</t>
  </si>
  <si>
    <t>216-247</t>
  </si>
  <si>
    <t>226-255</t>
  </si>
  <si>
    <t>207-236</t>
  </si>
  <si>
    <t>228-245</t>
  </si>
  <si>
    <t>175-230</t>
  </si>
  <si>
    <t>375-430</t>
  </si>
  <si>
    <t>487-562</t>
  </si>
  <si>
    <t>498-553</t>
  </si>
  <si>
    <t>513-562</t>
  </si>
  <si>
    <t>508-539</t>
  </si>
  <si>
    <t>508-543</t>
  </si>
  <si>
    <t>508-546</t>
  </si>
  <si>
    <t>498-546</t>
  </si>
  <si>
    <t>254-421</t>
  </si>
  <si>
    <t>280-440</t>
  </si>
  <si>
    <t>312-479</t>
  </si>
  <si>
    <t>180-255</t>
  </si>
  <si>
    <t>36-246</t>
  </si>
  <si>
    <t>50-257</t>
  </si>
  <si>
    <t>133-320</t>
  </si>
  <si>
    <t>160-420</t>
  </si>
  <si>
    <t>220-335</t>
  </si>
  <si>
    <t>380-440</t>
  </si>
  <si>
    <t>470-990</t>
  </si>
  <si>
    <t>180-300</t>
  </si>
  <si>
    <t>100-260</t>
  </si>
  <si>
    <t>19-226</t>
  </si>
  <si>
    <t>350-740</t>
  </si>
  <si>
    <t>740-1100</t>
  </si>
  <si>
    <t>600-1400</t>
  </si>
  <si>
    <t>160-300</t>
  </si>
  <si>
    <t>300-400</t>
  </si>
  <si>
    <t>390-560</t>
  </si>
  <si>
    <t>290-530</t>
  </si>
  <si>
    <t>220-433</t>
  </si>
  <si>
    <t>280-730</t>
  </si>
  <si>
    <t>157-255</t>
  </si>
  <si>
    <t>1000-1300</t>
  </si>
  <si>
    <t>146-191</t>
  </si>
  <si>
    <t>202-288</t>
  </si>
  <si>
    <t>232-358</t>
  </si>
  <si>
    <t>263-370</t>
  </si>
  <si>
    <t>250-485</t>
  </si>
  <si>
    <t>520-678</t>
  </si>
  <si>
    <t>615-885</t>
  </si>
  <si>
    <t>25-1180</t>
  </si>
  <si>
    <t>190-230</t>
  </si>
  <si>
    <t>187-399</t>
  </si>
  <si>
    <t>145-244</t>
  </si>
  <si>
    <t xml:space="preserve">*Mean slope was calculated by dividing the difference in basin elevation by the stream length (L) of the catchment. The channel length (L) was calculated using the catchment area (Hack, 1965); L=cA^r   where c, r are parameter, 1.4, and 0.6, respectively. A is catchment area. </t>
    <phoneticPr fontId="1"/>
  </si>
  <si>
    <t>Slope *         (°)</t>
    <phoneticPr fontId="1"/>
  </si>
  <si>
    <t>1987-2000</t>
    <phoneticPr fontId="1"/>
  </si>
  <si>
    <t>2013, 2015</t>
    <phoneticPr fontId="1"/>
  </si>
  <si>
    <t>Fujimoto et al (2016),                           Masaoka et al (2021)</t>
    <phoneticPr fontId="1"/>
  </si>
  <si>
    <t>1960-1976</t>
  </si>
  <si>
    <t>1960-1979</t>
    <phoneticPr fontId="1"/>
  </si>
  <si>
    <t>Teshio Experimental Watershed</t>
    <phoneticPr fontId="1"/>
  </si>
  <si>
    <t>Jouzankei Experimental Watershed No1</t>
    <phoneticPr fontId="1"/>
  </si>
  <si>
    <t>Jouzankei Experimental Watershed No2</t>
  </si>
  <si>
    <t>Nagasaka Experimental Watershed Up</t>
    <phoneticPr fontId="1"/>
  </si>
  <si>
    <t>Nagasaka Experimental Watershed Middle</t>
    <phoneticPr fontId="1"/>
  </si>
  <si>
    <t>Nagasaka Experimental Watershed Down</t>
    <phoneticPr fontId="1"/>
  </si>
  <si>
    <t>Kamabuchi Experimental Watershed No4</t>
    <phoneticPr fontId="1"/>
  </si>
  <si>
    <t>Kamabuchi Experimental Watershed No3</t>
    <phoneticPr fontId="1"/>
  </si>
  <si>
    <t>Kamabuchi Experimental Watershed No2</t>
    <phoneticPr fontId="1"/>
  </si>
  <si>
    <t>Kamabuchi Experimental Watershed No1</t>
    <phoneticPr fontId="1"/>
  </si>
  <si>
    <t>Takaragawa Experimental Watershed H</t>
    <phoneticPr fontId="1"/>
  </si>
  <si>
    <t>Takaragawa Experimental Watershed S</t>
    <phoneticPr fontId="1"/>
  </si>
  <si>
    <t>Hitachiohta Experimental Watershed HA</t>
    <phoneticPr fontId="1"/>
  </si>
  <si>
    <t>Hitachiohta Experimental Watershed HB</t>
    <phoneticPr fontId="1"/>
  </si>
  <si>
    <t>Hitachiohta Experimental Watershed HO</t>
    <phoneticPr fontId="1"/>
  </si>
  <si>
    <t>Hitachiohta Experimental Watershed HV</t>
    <phoneticPr fontId="1"/>
  </si>
  <si>
    <t>Hitachiohta Experimental Watershed HX</t>
    <phoneticPr fontId="1"/>
  </si>
  <si>
    <t>Oyasan Experimental Watershed A</t>
    <phoneticPr fontId="1"/>
  </si>
  <si>
    <t>Oyasan Experimental Watershed B</t>
    <phoneticPr fontId="1"/>
  </si>
  <si>
    <t>Katsura Experimental Watershed No1</t>
    <phoneticPr fontId="1"/>
  </si>
  <si>
    <t>Katsura Experimental Watershed No2</t>
  </si>
  <si>
    <t>Karasawayama Experimental Watershed kT</t>
    <phoneticPr fontId="1"/>
  </si>
  <si>
    <t>Karasawayama Experimental Watershed kC</t>
    <phoneticPr fontId="1"/>
  </si>
  <si>
    <t>Chichibu Experimental Watershed No2</t>
    <phoneticPr fontId="1"/>
  </si>
  <si>
    <t>Chichibu Experimental Watershed No4</t>
    <phoneticPr fontId="1"/>
  </si>
  <si>
    <t>Chichibu Experimental Watershed No3</t>
    <phoneticPr fontId="1"/>
  </si>
  <si>
    <t>Kaisawa Experimental Watershed No1</t>
    <phoneticPr fontId="1"/>
  </si>
  <si>
    <t>Kaisawa Experimental Watershed No2</t>
  </si>
  <si>
    <t>Kaisawa Experimental Watershed No3</t>
  </si>
  <si>
    <t>Kaisawa Experimental Watershed No4</t>
  </si>
  <si>
    <t>Ohborasawa Experimental Watershed A</t>
    <phoneticPr fontId="1"/>
  </si>
  <si>
    <t>Ohborasawa Experimental Watershed As</t>
    <phoneticPr fontId="1"/>
  </si>
  <si>
    <t>Ohborasawa Experimental Watershed B</t>
    <phoneticPr fontId="1"/>
  </si>
  <si>
    <t>Ananomiya Experimental Watershed</t>
    <phoneticPr fontId="1"/>
  </si>
  <si>
    <t>Higashiyama Experimental Watershed</t>
    <phoneticPr fontId="1"/>
  </si>
  <si>
    <t>Kazunari Experimental Watershed</t>
    <phoneticPr fontId="1"/>
  </si>
  <si>
    <t>Shirasaka Experimental Watershed S</t>
    <phoneticPr fontId="1"/>
  </si>
  <si>
    <t>Shirasaka Experimental Watershed N</t>
    <phoneticPr fontId="1"/>
  </si>
  <si>
    <t>Shirasaka Experimental Watershed</t>
    <phoneticPr fontId="1"/>
  </si>
  <si>
    <t>Akatsu Experimental Watershed</t>
    <phoneticPr fontId="1"/>
  </si>
  <si>
    <t>Fukuroyamasawa Experimental Watershed catchment A</t>
    <phoneticPr fontId="1"/>
  </si>
  <si>
    <t>Fukuroyamasawa Experimental Watershed catchment B</t>
    <phoneticPr fontId="1"/>
  </si>
  <si>
    <t>Kamigamo Experimental Watershed</t>
    <phoneticPr fontId="1"/>
  </si>
  <si>
    <t>Kiryu Experimental Watershed catchment K</t>
    <phoneticPr fontId="1"/>
  </si>
  <si>
    <t>Kiryu Experimental Watershed catchment R</t>
    <phoneticPr fontId="1"/>
  </si>
  <si>
    <t>Kiryu Experimental Watershed catchment M</t>
    <phoneticPr fontId="1"/>
  </si>
  <si>
    <t>Kiryu Experimental Watershed catchment H</t>
    <phoneticPr fontId="1"/>
  </si>
  <si>
    <t>Kiryu Experimental Watershed catchment A</t>
    <phoneticPr fontId="1"/>
  </si>
  <si>
    <t>Fudoji Experimental Watershed F0</t>
    <phoneticPr fontId="1"/>
  </si>
  <si>
    <t>Fudoji Experimental Watershed F1</t>
  </si>
  <si>
    <t>Fudoji Experimental Watershed F2</t>
  </si>
  <si>
    <t>Fudoji Experimental Watershed F3</t>
  </si>
  <si>
    <t>Fudoji Experimental Watershed F4</t>
  </si>
  <si>
    <t>Fudoji Experimental Watershed F5</t>
  </si>
  <si>
    <t>Fudoji Experimental Watershed F6</t>
  </si>
  <si>
    <t>Jugei Experimental Watershed No1</t>
    <phoneticPr fontId="1"/>
  </si>
  <si>
    <t>Jugei Experimental Watershed No2</t>
  </si>
  <si>
    <t>Jugei Experimental Watershed No3</t>
  </si>
  <si>
    <t>Ochouzu Experimental Watershed</t>
    <phoneticPr fontId="1"/>
  </si>
  <si>
    <t>Kahoku Experimental Waterhsed No3</t>
    <phoneticPr fontId="1"/>
  </si>
  <si>
    <t>Sarukawa Experimental Watershed No3</t>
    <phoneticPr fontId="1"/>
  </si>
  <si>
    <t>Sarukawa Experimental Watershed No2</t>
    <phoneticPr fontId="1"/>
  </si>
  <si>
    <t>Sarukawa Experimental Watershed No1</t>
    <phoneticPr fontId="1"/>
  </si>
  <si>
    <t>Takakuma Experimantal Watershed No1</t>
    <phoneticPr fontId="1"/>
  </si>
  <si>
    <t>Takakuma Experimantal Watershed No2</t>
  </si>
  <si>
    <t>Hiruzen Experimental Watershed</t>
    <phoneticPr fontId="1"/>
  </si>
  <si>
    <t>University Forest in Aichi  Faculty of Agriculture  University of Tokyo (1981, 1984)</t>
    <phoneticPr fontId="1"/>
  </si>
  <si>
    <t>University Forest in Aichi  Faculty of Agriculture  University of Tokyo (1981)</t>
    <phoneticPr fontId="1"/>
  </si>
  <si>
    <t>Table S1. Water balance data and site information of 152 forested catchments in Japan</t>
    <phoneticPr fontId="1"/>
  </si>
  <si>
    <t>Kurahone</t>
    <phoneticPr fontId="1"/>
  </si>
  <si>
    <t>Tatsunokuchi-yama Experimental Watershed S</t>
    <phoneticPr fontId="1"/>
  </si>
  <si>
    <t>Tatsunokuchi-yama Experimental Watershed N</t>
    <phoneticPr fontId="1"/>
  </si>
  <si>
    <t>Etajima A</t>
    <phoneticPr fontId="1"/>
  </si>
  <si>
    <t>Yayama Experimental Watershed</t>
    <phoneticPr fontId="1"/>
  </si>
  <si>
    <t>Chibana 1</t>
    <phoneticPr fontId="1"/>
  </si>
  <si>
    <t>Hentona</t>
    <phoneticPr fontId="1"/>
  </si>
  <si>
    <t>Minami-meijiyama</t>
    <phoneticPr fontId="1"/>
  </si>
  <si>
    <t>Abe et al (2010)</t>
    <phoneticPr fontId="1"/>
  </si>
  <si>
    <t>Takimoto et al (1994)</t>
    <phoneticPr fontId="1"/>
  </si>
  <si>
    <t>1961-1963</t>
  </si>
  <si>
    <t>Yamagata Experiment Site, Tohoku Branch Station (1980)</t>
  </si>
  <si>
    <t>1961-1993</t>
  </si>
  <si>
    <t>Yamagata Experiment Site, Tohoku Branch Station (1980), Hosoda et al (1999)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</si>
</sst>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0_);[Red]\(0.0\)"/>
    <numFmt numFmtId="177" formatCode="0_);[Red]\(0\)"/>
    <numFmt numFmtId="178" formatCode="0.0_ "/>
    <numFmt numFmtId="179" formatCode="0.000_ "/>
    <numFmt numFmtId="180" formatCode="0_ "/>
    <numFmt numFmtId="181" formatCode="0.00_ "/>
  </numFmts>
  <fonts count="10" x14ac:knownFonts="1">
    <font>
      <sz val="11"/>
      <color theme="1"/>
      <name val="游ゴシック"/>
      <family val="2"/>
      <scheme val="minor"/>
    </font>
    <font>
      <sz val="6"/>
      <name val="游ゴシック"/>
      <family val="3"/>
      <charset val="128"/>
      <scheme val="minor"/>
    </font>
    <font>
      <sz val="12"/>
      <color theme="1"/>
      <name val="Arial"/>
      <family val="2"/>
    </font>
    <font>
      <sz val="12"/>
      <name val="Arial"/>
      <family val="2"/>
    </font>
    <font>
      <sz val="12"/>
      <name val="游ゴシック"/>
      <family val="2"/>
    </font>
    <font>
      <sz val="12"/>
      <name val="Arial"/>
      <family val="2"/>
      <charset val="128"/>
    </font>
    <font>
      <sz val="12"/>
      <name val="游ゴシック"/>
      <family val="2"/>
      <charset val="128"/>
    </font>
    <font>
      <sz val="12"/>
      <name val="ＭＳ Ｐゴシック"/>
      <family val="2"/>
      <charset val="128"/>
    </font>
    <font>
      <sz val="12"/>
      <name val="Arial"/>
      <family val="3"/>
    </font>
    <font>
      <sz val="12"/>
      <name val="Segoe UI Symbol"/>
      <family val="2"/>
    </font>
  </fonts>
  <fills count="3">
    <fill>
      <patternFill patternType="none"/>
    </fill>
    <fill>
      <patternFill patternType="gray125"/>
    </fill>
    <fill>
      <patternFill patternType="solid">
        <fgColor theme="0"/>
        <bgColor indexed="64"/>
      </patternFill>
    </fill>
  </fills>
  <borders count="4">
    <border>
      <left/>
      <right/>
      <top/>
      <bottom/>
      <diagonal/>
    </border>
    <border>
      <left/>
      <right/>
      <top style="thin">
        <color auto="1"/>
      </top>
      <bottom style="thin">
        <color auto="1"/>
      </bottom>
      <diagonal/>
    </border>
    <border>
      <left/>
      <right/>
      <top/>
      <bottom style="thin">
        <color indexed="64"/>
      </bottom>
      <diagonal/>
    </border>
    <border>
      <left/>
      <right/>
      <top style="thin">
        <color auto="1"/>
      </top>
      <bottom/>
      <diagonal/>
    </border>
  </borders>
  <cellStyleXfs count="1">
    <xf numFmtId="0" fontId="0" fillId="0" borderId="0"/>
  </cellStyleXfs>
  <cellXfs count="38">
    <xf numFmtId="0" fontId="0" fillId="0" borderId="0" xfId="0"/>
    <xf numFmtId="0" fontId="0" fillId="0" borderId="0" xfId="0" applyBorder="1"/>
    <xf numFmtId="176" fontId="3" fillId="2" borderId="1" xfId="0" applyNumberFormat="1" applyFont="1" applyFill="1" applyBorder="1" applyAlignment="1">
      <alignment horizontal="center" vertical="center" wrapText="1"/>
    </xf>
    <xf numFmtId="0" fontId="2" fillId="2" borderId="0" xfId="0" applyFont="1" applyFill="1" applyBorder="1" applyAlignment="1">
      <alignment horizontal="center" vertical="center" wrapText="1"/>
    </xf>
    <xf numFmtId="0" fontId="3" fillId="2" borderId="0" xfId="0" applyFont="1" applyFill="1" applyBorder="1" applyAlignment="1">
      <alignment horizontal="center" vertical="center" wrapText="1"/>
    </xf>
    <xf numFmtId="2" fontId="3" fillId="2" borderId="0" xfId="0" applyNumberFormat="1" applyFont="1" applyFill="1" applyBorder="1" applyAlignment="1">
      <alignment horizontal="center" vertical="center" wrapText="1"/>
    </xf>
    <xf numFmtId="176" fontId="3" fillId="2" borderId="0" xfId="0" applyNumberFormat="1" applyFont="1" applyFill="1" applyBorder="1" applyAlignment="1">
      <alignment horizontal="center" vertical="center" wrapText="1"/>
    </xf>
    <xf numFmtId="177" fontId="3" fillId="2" borderId="0" xfId="0" applyNumberFormat="1" applyFont="1" applyFill="1" applyBorder="1" applyAlignment="1">
      <alignment horizontal="center" vertical="center" wrapText="1"/>
    </xf>
    <xf numFmtId="0" fontId="5" fillId="2" borderId="0"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3" fillId="2" borderId="2" xfId="0" applyFont="1" applyFill="1" applyBorder="1" applyAlignment="1">
      <alignment horizontal="center" vertical="center" wrapText="1"/>
    </xf>
    <xf numFmtId="2" fontId="3" fillId="2" borderId="2" xfId="0" applyNumberFormat="1" applyFont="1" applyFill="1" applyBorder="1" applyAlignment="1">
      <alignment horizontal="center" vertical="center" wrapText="1"/>
    </xf>
    <xf numFmtId="176" fontId="3" fillId="2" borderId="2" xfId="0" applyNumberFormat="1" applyFont="1" applyFill="1" applyBorder="1" applyAlignment="1">
      <alignment horizontal="center" vertical="center" wrapText="1"/>
    </xf>
    <xf numFmtId="177" fontId="3" fillId="2" borderId="2" xfId="0" applyNumberFormat="1" applyFont="1" applyFill="1" applyBorder="1" applyAlignment="1">
      <alignment horizontal="center" vertical="center" wrapText="1"/>
    </xf>
    <xf numFmtId="0" fontId="3" fillId="0" borderId="0" xfId="0" applyFont="1"/>
    <xf numFmtId="178" fontId="3" fillId="2" borderId="0" xfId="0" applyNumberFormat="1" applyFont="1" applyFill="1" applyBorder="1" applyAlignment="1">
      <alignment horizontal="center" vertical="center" wrapText="1"/>
    </xf>
    <xf numFmtId="178" fontId="8" fillId="2" borderId="0" xfId="0" applyNumberFormat="1" applyFont="1" applyFill="1" applyBorder="1" applyAlignment="1">
      <alignment horizontal="center" vertical="center" wrapText="1"/>
    </xf>
    <xf numFmtId="178" fontId="3" fillId="2" borderId="2" xfId="0" applyNumberFormat="1" applyFont="1" applyFill="1" applyBorder="1" applyAlignment="1">
      <alignment horizontal="center" vertical="center" wrapText="1"/>
    </xf>
    <xf numFmtId="179" fontId="3" fillId="2" borderId="1" xfId="0" applyNumberFormat="1" applyFont="1" applyFill="1" applyBorder="1" applyAlignment="1">
      <alignment horizontal="center" vertical="center" wrapText="1"/>
    </xf>
    <xf numFmtId="178" fontId="2" fillId="2" borderId="0" xfId="0" applyNumberFormat="1" applyFont="1" applyFill="1" applyBorder="1" applyAlignment="1">
      <alignment horizontal="center" vertical="center"/>
    </xf>
    <xf numFmtId="180" fontId="2" fillId="2" borderId="0" xfId="0" applyNumberFormat="1" applyFont="1" applyFill="1" applyBorder="1" applyAlignment="1">
      <alignment horizontal="center" vertical="center"/>
    </xf>
    <xf numFmtId="180" fontId="2" fillId="2" borderId="0" xfId="0" applyNumberFormat="1" applyFont="1" applyFill="1" applyAlignment="1">
      <alignment horizontal="center" vertical="center"/>
    </xf>
    <xf numFmtId="178" fontId="2" fillId="0" borderId="0" xfId="0" applyNumberFormat="1" applyFont="1" applyBorder="1" applyAlignment="1">
      <alignment horizontal="center" vertical="center"/>
    </xf>
    <xf numFmtId="178" fontId="2" fillId="2" borderId="2" xfId="0" applyNumberFormat="1" applyFont="1" applyFill="1" applyBorder="1" applyAlignment="1">
      <alignment horizontal="center" vertical="center"/>
    </xf>
    <xf numFmtId="180" fontId="2" fillId="2" borderId="2" xfId="0" applyNumberFormat="1" applyFont="1" applyFill="1" applyBorder="1" applyAlignment="1">
      <alignment horizontal="center" vertical="center"/>
    </xf>
    <xf numFmtId="181" fontId="2" fillId="0" borderId="0" xfId="0" applyNumberFormat="1" applyFont="1" applyAlignment="1">
      <alignment horizontal="center" vertical="center"/>
    </xf>
    <xf numFmtId="0" fontId="0" fillId="0" borderId="0" xfId="0" applyFill="1"/>
    <xf numFmtId="0" fontId="3" fillId="0" borderId="0" xfId="0" applyFont="1" applyAlignment="1">
      <alignment wrapText="1"/>
    </xf>
    <xf numFmtId="0" fontId="3" fillId="2" borderId="2" xfId="0" applyFont="1" applyFill="1" applyBorder="1" applyAlignment="1">
      <alignment horizontal="center" vertical="center" wrapText="1"/>
    </xf>
    <xf numFmtId="0" fontId="3" fillId="0" borderId="0" xfId="0" applyFont="1" applyAlignment="1">
      <alignment vertical="center"/>
    </xf>
    <xf numFmtId="176" fontId="3" fillId="2" borderId="3" xfId="0" applyNumberFormat="1" applyFont="1" applyFill="1" applyBorder="1" applyAlignment="1">
      <alignment horizontal="center" vertical="center" wrapText="1"/>
    </xf>
    <xf numFmtId="176" fontId="3" fillId="2" borderId="2" xfId="0" applyNumberFormat="1"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2" fillId="0" borderId="3" xfId="0" applyFont="1" applyBorder="1" applyAlignment="1">
      <alignment horizontal="left" vertical="center"/>
    </xf>
    <xf numFmtId="0" fontId="2" fillId="2" borderId="3" xfId="0" applyFont="1" applyFill="1" applyBorder="1" applyAlignment="1">
      <alignment horizontal="center" vertical="center" wrapText="1"/>
    </xf>
    <xf numFmtId="0" fontId="2" fillId="2" borderId="2"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T164"/>
  <sheetViews>
    <sheetView tabSelected="1" zoomScale="62" zoomScaleNormal="62" workbookViewId="0">
      <selection activeCell="Y150" sqref="Y150"/>
    </sheetView>
  </sheetViews>
  <sheetFormatPr defaultRowHeight="18" x14ac:dyDescent="0.45"/>
  <cols>
    <col min="1" max="1" width="9.796875" style="15" customWidth="1"/>
    <col min="2" max="2" width="24.796875" style="15" customWidth="1"/>
    <col min="3" max="3" width="15.3984375" style="15" customWidth="1"/>
    <col min="4" max="4" width="15" style="15" customWidth="1"/>
    <col min="5" max="5" width="13" style="15" customWidth="1"/>
    <col min="6" max="6" width="12.5" style="15" customWidth="1"/>
    <col min="7" max="7" width="15.3984375" style="15" customWidth="1"/>
    <col min="8" max="8" width="12.5" style="15" customWidth="1"/>
    <col min="9" max="9" width="15.296875" style="15" customWidth="1"/>
    <col min="10" max="10" width="1.59765625" style="15" customWidth="1"/>
    <col min="11" max="11" width="15.296875" style="26" customWidth="1"/>
    <col min="12" max="12" width="15.09765625" style="15" customWidth="1"/>
    <col min="13" max="13" width="1.69921875" style="15" customWidth="1"/>
    <col min="14" max="14" width="15.19921875" style="26" customWidth="1"/>
    <col min="15" max="15" width="17.19921875" style="15" customWidth="1"/>
    <col min="16" max="16" width="17.19921875" customWidth="1"/>
    <col min="17" max="17" width="16.296875" customWidth="1"/>
    <col min="18" max="18" width="12.296875" customWidth="1"/>
    <col min="19" max="19" width="15.19921875" style="27" customWidth="1"/>
    <col min="20" max="20" width="35.69921875" customWidth="1"/>
  </cols>
  <sheetData>
    <row r="1" spans="1:20" x14ac:dyDescent="0.45">
      <c r="A1" s="30" t="s">
        <v>474</v>
      </c>
      <c r="B1" s="30"/>
      <c r="C1" s="30"/>
    </row>
    <row r="3" spans="1:20" s="1" customFormat="1" ht="35.4" customHeight="1" x14ac:dyDescent="0.45">
      <c r="A3" s="36" t="s">
        <v>0</v>
      </c>
      <c r="B3" s="33" t="s">
        <v>1</v>
      </c>
      <c r="C3" s="33" t="s">
        <v>137</v>
      </c>
      <c r="D3" s="33" t="s">
        <v>138</v>
      </c>
      <c r="E3" s="33" t="s">
        <v>3</v>
      </c>
      <c r="F3" s="33" t="s">
        <v>2</v>
      </c>
      <c r="G3" s="33" t="s">
        <v>4</v>
      </c>
      <c r="H3" s="33" t="s">
        <v>400</v>
      </c>
      <c r="I3" s="31" t="s">
        <v>251</v>
      </c>
      <c r="J3" s="31"/>
      <c r="K3" s="31"/>
      <c r="L3" s="31" t="s">
        <v>252</v>
      </c>
      <c r="M3" s="31"/>
      <c r="N3" s="31"/>
      <c r="O3" s="31" t="s">
        <v>253</v>
      </c>
      <c r="P3" s="33" t="s">
        <v>237</v>
      </c>
      <c r="Q3" s="33" t="s">
        <v>5</v>
      </c>
      <c r="R3" s="33" t="s">
        <v>202</v>
      </c>
      <c r="S3" s="33" t="s">
        <v>6</v>
      </c>
      <c r="T3" s="33" t="s">
        <v>267</v>
      </c>
    </row>
    <row r="4" spans="1:20" s="1" customFormat="1" ht="35.4" customHeight="1" x14ac:dyDescent="0.45">
      <c r="A4" s="37"/>
      <c r="B4" s="34"/>
      <c r="C4" s="34"/>
      <c r="D4" s="34"/>
      <c r="E4" s="34"/>
      <c r="F4" s="34"/>
      <c r="G4" s="34"/>
      <c r="H4" s="34"/>
      <c r="I4" s="2" t="s">
        <v>264</v>
      </c>
      <c r="J4" s="13"/>
      <c r="K4" s="19" t="s">
        <v>265</v>
      </c>
      <c r="L4" s="2" t="s">
        <v>264</v>
      </c>
      <c r="M4" s="13"/>
      <c r="N4" s="19" t="s">
        <v>265</v>
      </c>
      <c r="O4" s="32"/>
      <c r="P4" s="34"/>
      <c r="Q4" s="34"/>
      <c r="R4" s="34"/>
      <c r="S4" s="34"/>
      <c r="T4" s="34"/>
    </row>
    <row r="5" spans="1:20" s="1" customFormat="1" ht="35.4" customHeight="1" x14ac:dyDescent="0.45">
      <c r="A5" s="3">
        <v>1</v>
      </c>
      <c r="B5" s="4" t="s">
        <v>406</v>
      </c>
      <c r="C5" s="5">
        <v>45.05</v>
      </c>
      <c r="D5" s="5">
        <v>142.1</v>
      </c>
      <c r="E5" s="4">
        <v>8</v>
      </c>
      <c r="F5" s="4" t="s">
        <v>268</v>
      </c>
      <c r="G5" s="4"/>
      <c r="H5" s="16">
        <v>5.132976102285129</v>
      </c>
      <c r="I5" s="6">
        <v>5.6</v>
      </c>
      <c r="J5" s="6"/>
      <c r="K5" s="20">
        <v>4.84</v>
      </c>
      <c r="L5" s="7">
        <v>1504.6666666666667</v>
      </c>
      <c r="M5" s="7"/>
      <c r="N5" s="21">
        <v>1235.6452702500003</v>
      </c>
      <c r="O5" s="7">
        <v>1021.6666666666666</v>
      </c>
      <c r="P5" s="4" t="s">
        <v>136</v>
      </c>
      <c r="Q5" s="4" t="s">
        <v>151</v>
      </c>
      <c r="R5" s="4" t="s">
        <v>7</v>
      </c>
      <c r="S5" s="4" t="s">
        <v>139</v>
      </c>
      <c r="T5" s="4" t="s">
        <v>204</v>
      </c>
    </row>
    <row r="6" spans="1:20" s="1" customFormat="1" ht="35.4" customHeight="1" x14ac:dyDescent="0.45">
      <c r="A6" s="3">
        <v>2</v>
      </c>
      <c r="B6" s="4" t="s">
        <v>159</v>
      </c>
      <c r="C6" s="5">
        <v>43.85</v>
      </c>
      <c r="D6" s="5">
        <v>142.80000000000001</v>
      </c>
      <c r="E6" s="4">
        <v>645.4</v>
      </c>
      <c r="F6" s="4" t="s">
        <v>269</v>
      </c>
      <c r="G6" s="4">
        <v>388</v>
      </c>
      <c r="H6" s="16">
        <v>1.3430051050040226</v>
      </c>
      <c r="I6" s="6">
        <v>4.9000000000000004</v>
      </c>
      <c r="J6" s="6"/>
      <c r="K6" s="20"/>
      <c r="L6" s="7">
        <v>1453</v>
      </c>
      <c r="M6" s="7"/>
      <c r="N6" s="21"/>
      <c r="O6" s="7">
        <v>805</v>
      </c>
      <c r="P6" s="4" t="s">
        <v>136</v>
      </c>
      <c r="Q6" s="4" t="s">
        <v>149</v>
      </c>
      <c r="R6" s="4" t="s">
        <v>7</v>
      </c>
      <c r="S6" s="6" t="s">
        <v>8</v>
      </c>
      <c r="T6" s="4" t="s">
        <v>140</v>
      </c>
    </row>
    <row r="7" spans="1:20" s="1" customFormat="1" ht="99" customHeight="1" x14ac:dyDescent="0.45">
      <c r="A7" s="3">
        <v>3</v>
      </c>
      <c r="B7" s="4" t="s">
        <v>160</v>
      </c>
      <c r="C7" s="5">
        <v>43.85</v>
      </c>
      <c r="D7" s="5">
        <v>142.80000000000001</v>
      </c>
      <c r="E7" s="4">
        <v>572.9</v>
      </c>
      <c r="F7" s="4" t="s">
        <v>269</v>
      </c>
      <c r="G7" s="4">
        <v>388</v>
      </c>
      <c r="H7" s="16">
        <v>1.4424990044643935</v>
      </c>
      <c r="I7" s="6">
        <v>4.9000000000000004</v>
      </c>
      <c r="J7" s="6"/>
      <c r="K7" s="20"/>
      <c r="L7" s="7">
        <v>1388</v>
      </c>
      <c r="M7" s="7"/>
      <c r="N7" s="21"/>
      <c r="O7" s="7">
        <v>699</v>
      </c>
      <c r="P7" s="4" t="s">
        <v>136</v>
      </c>
      <c r="Q7" s="4" t="s">
        <v>149</v>
      </c>
      <c r="R7" s="4" t="s">
        <v>7</v>
      </c>
      <c r="S7" s="4" t="s">
        <v>9</v>
      </c>
      <c r="T7" s="4" t="s">
        <v>140</v>
      </c>
    </row>
    <row r="8" spans="1:20" s="1" customFormat="1" ht="36" customHeight="1" x14ac:dyDescent="0.45">
      <c r="A8" s="3">
        <v>4</v>
      </c>
      <c r="B8" s="4" t="s">
        <v>161</v>
      </c>
      <c r="C8" s="5">
        <v>43.85</v>
      </c>
      <c r="D8" s="5">
        <v>142.80000000000001</v>
      </c>
      <c r="E8" s="4">
        <v>8.9</v>
      </c>
      <c r="F8" s="4" t="s">
        <v>269</v>
      </c>
      <c r="G8" s="4">
        <v>388</v>
      </c>
      <c r="H8" s="16">
        <v>17.035404064012354</v>
      </c>
      <c r="I8" s="6">
        <v>4.9000000000000004</v>
      </c>
      <c r="J8" s="6"/>
      <c r="K8" s="20"/>
      <c r="L8" s="7">
        <v>1116.3</v>
      </c>
      <c r="M8" s="7"/>
      <c r="N8" s="21"/>
      <c r="O8" s="7">
        <v>522.9</v>
      </c>
      <c r="P8" s="4" t="s">
        <v>136</v>
      </c>
      <c r="Q8" s="4" t="s">
        <v>149</v>
      </c>
      <c r="R8" s="4" t="s">
        <v>7</v>
      </c>
      <c r="S8" s="4" t="s">
        <v>10</v>
      </c>
      <c r="T8" s="4" t="s">
        <v>140</v>
      </c>
    </row>
    <row r="9" spans="1:20" s="1" customFormat="1" ht="117" customHeight="1" x14ac:dyDescent="0.45">
      <c r="A9" s="3">
        <v>5</v>
      </c>
      <c r="B9" s="4" t="s">
        <v>11</v>
      </c>
      <c r="C9" s="5">
        <v>43.25</v>
      </c>
      <c r="D9" s="5">
        <v>142.56666666666666</v>
      </c>
      <c r="E9" s="4">
        <v>220</v>
      </c>
      <c r="F9" s="4" t="s">
        <v>270</v>
      </c>
      <c r="G9" s="4">
        <v>392</v>
      </c>
      <c r="H9" s="16">
        <v>2.5284596831894124</v>
      </c>
      <c r="I9" s="6">
        <v>5.3</v>
      </c>
      <c r="J9" s="6"/>
      <c r="K9" s="20">
        <v>4.268567850474887</v>
      </c>
      <c r="L9" s="7">
        <v>1142.6666666666667</v>
      </c>
      <c r="M9" s="7"/>
      <c r="N9" s="21">
        <v>1054.8144296666667</v>
      </c>
      <c r="O9" s="7">
        <v>877.73333333333323</v>
      </c>
      <c r="P9" s="4" t="s">
        <v>136</v>
      </c>
      <c r="Q9" s="4" t="s">
        <v>151</v>
      </c>
      <c r="R9" s="4" t="s">
        <v>7</v>
      </c>
      <c r="S9" s="4" t="s">
        <v>12</v>
      </c>
      <c r="T9" s="8" t="s">
        <v>240</v>
      </c>
    </row>
    <row r="10" spans="1:20" s="1" customFormat="1" ht="36" customHeight="1" x14ac:dyDescent="0.45">
      <c r="A10" s="3">
        <v>6</v>
      </c>
      <c r="B10" s="4" t="s">
        <v>407</v>
      </c>
      <c r="C10" s="5">
        <v>42.966666666666669</v>
      </c>
      <c r="D10" s="5">
        <v>141.16666666666666</v>
      </c>
      <c r="E10" s="4">
        <v>2</v>
      </c>
      <c r="F10" s="4" t="s">
        <v>271</v>
      </c>
      <c r="G10" s="4">
        <v>305</v>
      </c>
      <c r="H10" s="16">
        <v>13.706389310951257</v>
      </c>
      <c r="I10" s="6">
        <v>5.8</v>
      </c>
      <c r="J10" s="6"/>
      <c r="K10" s="20">
        <v>6.3339515055479456</v>
      </c>
      <c r="L10" s="7">
        <v>1252.9000000000001</v>
      </c>
      <c r="M10" s="7"/>
      <c r="N10" s="21">
        <v>1333.1179643749997</v>
      </c>
      <c r="O10" s="7">
        <v>845.3</v>
      </c>
      <c r="P10" s="4" t="s">
        <v>152</v>
      </c>
      <c r="Q10" s="4" t="s">
        <v>151</v>
      </c>
      <c r="R10" s="4" t="s">
        <v>7</v>
      </c>
      <c r="S10" s="4" t="s">
        <v>13</v>
      </c>
      <c r="T10" s="4" t="s">
        <v>483</v>
      </c>
    </row>
    <row r="11" spans="1:20" s="1" customFormat="1" ht="36" customHeight="1" x14ac:dyDescent="0.45">
      <c r="A11" s="3">
        <v>7</v>
      </c>
      <c r="B11" s="4" t="s">
        <v>408</v>
      </c>
      <c r="C11" s="5">
        <v>42.966666666666669</v>
      </c>
      <c r="D11" s="5">
        <v>141.16666666666666</v>
      </c>
      <c r="E11" s="4">
        <v>6.07</v>
      </c>
      <c r="F11" s="4" t="s">
        <v>272</v>
      </c>
      <c r="G11" s="4">
        <v>305</v>
      </c>
      <c r="H11" s="16">
        <v>8.6579517214915303</v>
      </c>
      <c r="I11" s="6">
        <v>5.8</v>
      </c>
      <c r="J11" s="6"/>
      <c r="K11" s="20">
        <v>6.3339515055479456</v>
      </c>
      <c r="L11" s="7">
        <v>1296</v>
      </c>
      <c r="M11" s="7"/>
      <c r="N11" s="21">
        <v>1333.1179643749997</v>
      </c>
      <c r="O11" s="7">
        <v>869</v>
      </c>
      <c r="P11" s="4" t="s">
        <v>152</v>
      </c>
      <c r="Q11" s="4" t="s">
        <v>151</v>
      </c>
      <c r="R11" s="4" t="s">
        <v>7</v>
      </c>
      <c r="S11" s="4" t="s">
        <v>13</v>
      </c>
      <c r="T11" s="4" t="s">
        <v>483</v>
      </c>
    </row>
    <row r="12" spans="1:20" s="1" customFormat="1" ht="36" customHeight="1" x14ac:dyDescent="0.45">
      <c r="A12" s="3">
        <v>8</v>
      </c>
      <c r="B12" s="4" t="s">
        <v>409</v>
      </c>
      <c r="C12" s="5">
        <v>40.266666666666666</v>
      </c>
      <c r="D12" s="5">
        <v>140.4</v>
      </c>
      <c r="E12" s="4">
        <v>6.55</v>
      </c>
      <c r="F12" s="4" t="s">
        <v>273</v>
      </c>
      <c r="G12" s="4">
        <v>100</v>
      </c>
      <c r="H12" s="16">
        <v>1.5821973741958595</v>
      </c>
      <c r="I12" s="6">
        <v>9.1</v>
      </c>
      <c r="J12" s="6"/>
      <c r="K12" s="20">
        <v>9.9642622694063903</v>
      </c>
      <c r="L12" s="7">
        <v>2044</v>
      </c>
      <c r="M12" s="7"/>
      <c r="N12" s="21">
        <v>1810.8119466666674</v>
      </c>
      <c r="O12" s="7">
        <v>1444.1</v>
      </c>
      <c r="P12" s="4" t="s">
        <v>136</v>
      </c>
      <c r="Q12" s="4" t="s">
        <v>150</v>
      </c>
      <c r="R12" s="4" t="s">
        <v>7</v>
      </c>
      <c r="S12" s="4" t="s">
        <v>20</v>
      </c>
      <c r="T12" s="4" t="s">
        <v>183</v>
      </c>
    </row>
    <row r="13" spans="1:20" s="1" customFormat="1" ht="36" customHeight="1" x14ac:dyDescent="0.45">
      <c r="A13" s="3">
        <v>9</v>
      </c>
      <c r="B13" s="4" t="s">
        <v>410</v>
      </c>
      <c r="C13" s="5">
        <v>40.266666666666666</v>
      </c>
      <c r="D13" s="5">
        <v>140.4</v>
      </c>
      <c r="E13" s="4">
        <v>7.52</v>
      </c>
      <c r="F13" s="4" t="s">
        <v>274</v>
      </c>
      <c r="G13" s="4">
        <v>100</v>
      </c>
      <c r="H13" s="16">
        <v>2.9109935098940523</v>
      </c>
      <c r="I13" s="6">
        <v>9.1</v>
      </c>
      <c r="J13" s="6"/>
      <c r="K13" s="20">
        <v>9.9642622694063903</v>
      </c>
      <c r="L13" s="7">
        <v>2044</v>
      </c>
      <c r="M13" s="7"/>
      <c r="N13" s="21">
        <v>1810.8119466666674</v>
      </c>
      <c r="O13" s="7">
        <v>1264.3</v>
      </c>
      <c r="P13" s="4" t="s">
        <v>136</v>
      </c>
      <c r="Q13" s="4" t="s">
        <v>150</v>
      </c>
      <c r="R13" s="4" t="s">
        <v>7</v>
      </c>
      <c r="S13" s="4" t="s">
        <v>20</v>
      </c>
      <c r="T13" s="4" t="s">
        <v>183</v>
      </c>
    </row>
    <row r="14" spans="1:20" s="1" customFormat="1" ht="36" customHeight="1" x14ac:dyDescent="0.45">
      <c r="A14" s="3">
        <v>10</v>
      </c>
      <c r="B14" s="4" t="s">
        <v>411</v>
      </c>
      <c r="C14" s="5">
        <v>40.266666666666666</v>
      </c>
      <c r="D14" s="5">
        <v>140.4</v>
      </c>
      <c r="E14" s="4">
        <v>6.5</v>
      </c>
      <c r="F14" s="4" t="s">
        <v>275</v>
      </c>
      <c r="G14" s="4">
        <v>100</v>
      </c>
      <c r="H14" s="16">
        <v>2.9122927737774642</v>
      </c>
      <c r="I14" s="6">
        <v>9.1</v>
      </c>
      <c r="J14" s="6"/>
      <c r="K14" s="20">
        <v>9.9642622694063903</v>
      </c>
      <c r="L14" s="7">
        <v>2044</v>
      </c>
      <c r="M14" s="7"/>
      <c r="N14" s="21">
        <v>1810.8119466666674</v>
      </c>
      <c r="O14" s="7">
        <v>1620.1</v>
      </c>
      <c r="P14" s="4" t="s">
        <v>136</v>
      </c>
      <c r="Q14" s="4" t="s">
        <v>150</v>
      </c>
      <c r="R14" s="4" t="s">
        <v>7</v>
      </c>
      <c r="S14" s="4" t="s">
        <v>20</v>
      </c>
      <c r="T14" s="4" t="s">
        <v>183</v>
      </c>
    </row>
    <row r="15" spans="1:20" s="1" customFormat="1" ht="36" customHeight="1" x14ac:dyDescent="0.45">
      <c r="A15" s="3">
        <v>11</v>
      </c>
      <c r="B15" s="4" t="s">
        <v>21</v>
      </c>
      <c r="C15" s="5">
        <v>39.833333333333336</v>
      </c>
      <c r="D15" s="5">
        <v>140.91666666666666</v>
      </c>
      <c r="E15" s="4">
        <v>452</v>
      </c>
      <c r="F15" s="4" t="s">
        <v>276</v>
      </c>
      <c r="G15" s="4" t="s">
        <v>22</v>
      </c>
      <c r="H15" s="16">
        <v>4.1509812228284915</v>
      </c>
      <c r="I15" s="6">
        <v>9.5</v>
      </c>
      <c r="J15" s="6"/>
      <c r="K15" s="20">
        <v>4.8695835508393834</v>
      </c>
      <c r="L15" s="7">
        <v>1938.6</v>
      </c>
      <c r="M15" s="7"/>
      <c r="N15" s="21">
        <v>2050</v>
      </c>
      <c r="O15" s="7">
        <v>1533.6</v>
      </c>
      <c r="P15" s="4" t="s">
        <v>153</v>
      </c>
      <c r="Q15" s="4" t="s">
        <v>149</v>
      </c>
      <c r="R15" s="4" t="s">
        <v>7</v>
      </c>
      <c r="S15" s="4" t="s">
        <v>19</v>
      </c>
      <c r="T15" s="4" t="s">
        <v>185</v>
      </c>
    </row>
    <row r="16" spans="1:20" s="1" customFormat="1" ht="36" customHeight="1" x14ac:dyDescent="0.45">
      <c r="A16" s="3">
        <v>12</v>
      </c>
      <c r="B16" s="4" t="s">
        <v>23</v>
      </c>
      <c r="C16" s="5">
        <v>39.833333333333336</v>
      </c>
      <c r="D16" s="5">
        <v>140.91666666666666</v>
      </c>
      <c r="E16" s="4">
        <v>173</v>
      </c>
      <c r="F16" s="4" t="s">
        <v>277</v>
      </c>
      <c r="G16" s="4" t="s">
        <v>22</v>
      </c>
      <c r="H16" s="16">
        <v>8.0846982006682904</v>
      </c>
      <c r="I16" s="6">
        <v>9.5</v>
      </c>
      <c r="J16" s="6"/>
      <c r="K16" s="20">
        <v>4.8695835508393834</v>
      </c>
      <c r="L16" s="7">
        <v>1938.6</v>
      </c>
      <c r="M16" s="7"/>
      <c r="N16" s="21">
        <v>2050</v>
      </c>
      <c r="O16" s="7">
        <v>1282.4000000000001</v>
      </c>
      <c r="P16" s="4" t="s">
        <v>153</v>
      </c>
      <c r="Q16" s="4" t="s">
        <v>149</v>
      </c>
      <c r="R16" s="4" t="s">
        <v>7</v>
      </c>
      <c r="S16" s="4" t="s">
        <v>19</v>
      </c>
      <c r="T16" s="4" t="s">
        <v>185</v>
      </c>
    </row>
    <row r="17" spans="1:20" s="1" customFormat="1" ht="36" customHeight="1" x14ac:dyDescent="0.45">
      <c r="A17" s="3">
        <v>13</v>
      </c>
      <c r="B17" s="4" t="s">
        <v>24</v>
      </c>
      <c r="C17" s="5">
        <v>39.833333333333336</v>
      </c>
      <c r="D17" s="5">
        <v>140.91666666666666</v>
      </c>
      <c r="E17" s="4">
        <v>177</v>
      </c>
      <c r="F17" s="4" t="s">
        <v>276</v>
      </c>
      <c r="G17" s="4" t="s">
        <v>22</v>
      </c>
      <c r="H17" s="16">
        <v>7.2590238897745865</v>
      </c>
      <c r="I17" s="6">
        <v>9.5</v>
      </c>
      <c r="J17" s="6"/>
      <c r="K17" s="20">
        <v>4.8695835508393834</v>
      </c>
      <c r="L17" s="7">
        <v>1938.6</v>
      </c>
      <c r="M17" s="7"/>
      <c r="N17" s="21">
        <v>2050</v>
      </c>
      <c r="O17" s="7">
        <v>774.3</v>
      </c>
      <c r="P17" s="4" t="s">
        <v>153</v>
      </c>
      <c r="Q17" s="4" t="s">
        <v>149</v>
      </c>
      <c r="R17" s="4" t="s">
        <v>7</v>
      </c>
      <c r="S17" s="4" t="s">
        <v>19</v>
      </c>
      <c r="T17" s="4" t="s">
        <v>185</v>
      </c>
    </row>
    <row r="18" spans="1:20" s="1" customFormat="1" ht="36" customHeight="1" x14ac:dyDescent="0.45">
      <c r="A18" s="3">
        <v>14</v>
      </c>
      <c r="B18" s="4" t="s">
        <v>25</v>
      </c>
      <c r="C18" s="5">
        <v>39.833333333333336</v>
      </c>
      <c r="D18" s="5">
        <v>140.91666666666666</v>
      </c>
      <c r="E18" s="4">
        <v>258</v>
      </c>
      <c r="F18" s="4" t="s">
        <v>278</v>
      </c>
      <c r="G18" s="4" t="s">
        <v>22</v>
      </c>
      <c r="H18" s="16">
        <v>7.5241856137912544</v>
      </c>
      <c r="I18" s="6">
        <v>9.5</v>
      </c>
      <c r="J18" s="6"/>
      <c r="K18" s="20">
        <v>4.8695835508393834</v>
      </c>
      <c r="L18" s="7">
        <v>1938.6</v>
      </c>
      <c r="M18" s="7"/>
      <c r="N18" s="21">
        <v>2050</v>
      </c>
      <c r="O18" s="7">
        <v>1439.2</v>
      </c>
      <c r="P18" s="4" t="s">
        <v>153</v>
      </c>
      <c r="Q18" s="4" t="s">
        <v>149</v>
      </c>
      <c r="R18" s="4" t="s">
        <v>7</v>
      </c>
      <c r="S18" s="4" t="s">
        <v>19</v>
      </c>
      <c r="T18" s="4" t="s">
        <v>185</v>
      </c>
    </row>
    <row r="19" spans="1:20" s="1" customFormat="1" ht="36" customHeight="1" x14ac:dyDescent="0.45">
      <c r="A19" s="3">
        <v>15</v>
      </c>
      <c r="B19" s="4" t="s">
        <v>26</v>
      </c>
      <c r="C19" s="5">
        <v>39.652858333333334</v>
      </c>
      <c r="D19" s="5">
        <v>140.87767500000001</v>
      </c>
      <c r="E19" s="4">
        <v>25.99</v>
      </c>
      <c r="F19" s="4" t="s">
        <v>279</v>
      </c>
      <c r="G19" s="4"/>
      <c r="H19" s="16">
        <v>4.1459533507874315</v>
      </c>
      <c r="I19" s="6">
        <v>9.5</v>
      </c>
      <c r="J19" s="6"/>
      <c r="K19" s="20"/>
      <c r="L19" s="7">
        <v>1840.1</v>
      </c>
      <c r="M19" s="7"/>
      <c r="N19" s="21"/>
      <c r="O19" s="7">
        <v>1061.8</v>
      </c>
      <c r="P19" s="4" t="s">
        <v>136</v>
      </c>
      <c r="Q19" s="4" t="s">
        <v>149</v>
      </c>
      <c r="R19" s="4" t="s">
        <v>7</v>
      </c>
      <c r="S19" s="4" t="s">
        <v>27</v>
      </c>
      <c r="T19" s="4" t="s">
        <v>206</v>
      </c>
    </row>
    <row r="20" spans="1:20" s="1" customFormat="1" ht="49.8" customHeight="1" x14ac:dyDescent="0.45">
      <c r="A20" s="3">
        <v>16</v>
      </c>
      <c r="B20" s="4" t="s">
        <v>412</v>
      </c>
      <c r="C20" s="5">
        <v>38.93333333333333</v>
      </c>
      <c r="D20" s="5">
        <v>140.26666666666668</v>
      </c>
      <c r="E20" s="4">
        <v>1.17</v>
      </c>
      <c r="F20" s="4" t="s">
        <v>280</v>
      </c>
      <c r="G20" s="4">
        <v>145</v>
      </c>
      <c r="H20" s="16">
        <v>9.8369647942042935</v>
      </c>
      <c r="I20" s="6">
        <v>9.9</v>
      </c>
      <c r="J20" s="6"/>
      <c r="K20" s="20"/>
      <c r="L20" s="7">
        <v>2638.3333333333335</v>
      </c>
      <c r="M20" s="7"/>
      <c r="N20" s="21"/>
      <c r="O20" s="7">
        <v>1644.1699999999998</v>
      </c>
      <c r="P20" s="4" t="s">
        <v>136</v>
      </c>
      <c r="Q20" s="4" t="s">
        <v>150</v>
      </c>
      <c r="R20" s="4" t="s">
        <v>7</v>
      </c>
      <c r="S20" s="4" t="s">
        <v>485</v>
      </c>
      <c r="T20" s="4" t="s">
        <v>486</v>
      </c>
    </row>
    <row r="21" spans="1:20" s="1" customFormat="1" ht="44.4" customHeight="1" x14ac:dyDescent="0.45">
      <c r="A21" s="3">
        <v>17</v>
      </c>
      <c r="B21" s="4" t="s">
        <v>413</v>
      </c>
      <c r="C21" s="5">
        <v>38.93333333333333</v>
      </c>
      <c r="D21" s="5">
        <v>140.26666666666668</v>
      </c>
      <c r="E21" s="4">
        <v>1.54</v>
      </c>
      <c r="F21" s="4" t="s">
        <v>281</v>
      </c>
      <c r="G21" s="4">
        <v>145</v>
      </c>
      <c r="H21" s="16">
        <v>8.3648084255858635</v>
      </c>
      <c r="I21" s="6">
        <v>9.9</v>
      </c>
      <c r="J21" s="6"/>
      <c r="K21" s="20"/>
      <c r="L21" s="7">
        <v>2638.3333333333335</v>
      </c>
      <c r="M21" s="7"/>
      <c r="N21" s="21"/>
      <c r="O21" s="7">
        <v>2212.9166666666665</v>
      </c>
      <c r="P21" s="4" t="s">
        <v>136</v>
      </c>
      <c r="Q21" s="4" t="s">
        <v>150</v>
      </c>
      <c r="R21" s="4" t="s">
        <v>7</v>
      </c>
      <c r="S21" s="4" t="s">
        <v>485</v>
      </c>
      <c r="T21" s="4" t="s">
        <v>486</v>
      </c>
    </row>
    <row r="22" spans="1:20" s="1" customFormat="1" ht="60" customHeight="1" x14ac:dyDescent="0.45">
      <c r="A22" s="3">
        <v>18</v>
      </c>
      <c r="B22" s="4" t="s">
        <v>414</v>
      </c>
      <c r="C22" s="5">
        <v>38.93333333333333</v>
      </c>
      <c r="D22" s="5">
        <v>140.26666666666668</v>
      </c>
      <c r="E22" s="4">
        <v>2.48</v>
      </c>
      <c r="F22" s="4" t="s">
        <v>282</v>
      </c>
      <c r="G22" s="4">
        <v>145</v>
      </c>
      <c r="H22" s="16">
        <v>7.700369221261413</v>
      </c>
      <c r="I22" s="6">
        <v>9.9</v>
      </c>
      <c r="J22" s="6"/>
      <c r="K22" s="20"/>
      <c r="L22" s="7">
        <v>2383.9363636363637</v>
      </c>
      <c r="M22" s="7"/>
      <c r="N22" s="21"/>
      <c r="O22" s="7">
        <v>1996.8163636363633</v>
      </c>
      <c r="P22" s="4" t="s">
        <v>136</v>
      </c>
      <c r="Q22" s="4" t="s">
        <v>150</v>
      </c>
      <c r="R22" s="4" t="s">
        <v>7</v>
      </c>
      <c r="S22" s="4" t="s">
        <v>487</v>
      </c>
      <c r="T22" s="4" t="s">
        <v>488</v>
      </c>
    </row>
    <row r="23" spans="1:20" s="1" customFormat="1" ht="48" customHeight="1" x14ac:dyDescent="0.45">
      <c r="A23" s="3">
        <v>19</v>
      </c>
      <c r="B23" s="4" t="s">
        <v>415</v>
      </c>
      <c r="C23" s="5">
        <v>38.93333333333333</v>
      </c>
      <c r="D23" s="5">
        <v>140.26666666666668</v>
      </c>
      <c r="E23" s="4">
        <v>3.1</v>
      </c>
      <c r="F23" s="4" t="s">
        <v>283</v>
      </c>
      <c r="G23" s="4">
        <v>145</v>
      </c>
      <c r="H23" s="16">
        <v>7.3960265112678547</v>
      </c>
      <c r="I23" s="6">
        <v>9.9</v>
      </c>
      <c r="J23" s="6"/>
      <c r="K23" s="20"/>
      <c r="L23" s="7">
        <v>2383.9363636363637</v>
      </c>
      <c r="M23" s="7"/>
      <c r="N23" s="21"/>
      <c r="O23" s="7">
        <v>1990.5363636363631</v>
      </c>
      <c r="P23" s="4" t="s">
        <v>136</v>
      </c>
      <c r="Q23" s="4" t="s">
        <v>149</v>
      </c>
      <c r="R23" s="4" t="s">
        <v>7</v>
      </c>
      <c r="S23" s="4" t="s">
        <v>487</v>
      </c>
      <c r="T23" s="4" t="s">
        <v>488</v>
      </c>
    </row>
    <row r="24" spans="1:20" s="1" customFormat="1" ht="36" customHeight="1" x14ac:dyDescent="0.45">
      <c r="A24" s="3">
        <v>20</v>
      </c>
      <c r="B24" s="4" t="s">
        <v>263</v>
      </c>
      <c r="C24" s="5">
        <v>38.266666666666666</v>
      </c>
      <c r="D24" s="5">
        <v>139.58333333333334</v>
      </c>
      <c r="E24" s="4">
        <v>1945</v>
      </c>
      <c r="F24" s="4" t="s">
        <v>284</v>
      </c>
      <c r="G24" s="4">
        <v>455</v>
      </c>
      <c r="H24" s="16">
        <v>1.576066970743313</v>
      </c>
      <c r="I24" s="6">
        <v>11.2</v>
      </c>
      <c r="J24" s="6"/>
      <c r="K24" s="20">
        <v>12.176114936465757</v>
      </c>
      <c r="L24" s="7">
        <v>3605.5</v>
      </c>
      <c r="M24" s="7"/>
      <c r="N24" s="22">
        <v>3230</v>
      </c>
      <c r="O24" s="7">
        <v>2902</v>
      </c>
      <c r="P24" s="4" t="s">
        <v>153</v>
      </c>
      <c r="Q24" s="4" t="s">
        <v>149</v>
      </c>
      <c r="R24" s="4" t="s">
        <v>7</v>
      </c>
      <c r="S24" s="4" t="s">
        <v>17</v>
      </c>
      <c r="T24" s="4" t="s">
        <v>208</v>
      </c>
    </row>
    <row r="25" spans="1:20" s="1" customFormat="1" ht="36" customHeight="1" x14ac:dyDescent="0.45">
      <c r="A25" s="3">
        <v>21</v>
      </c>
      <c r="B25" s="4" t="s">
        <v>14</v>
      </c>
      <c r="C25" s="5">
        <v>37.983333333333334</v>
      </c>
      <c r="D25" s="5">
        <v>139.38333333333333</v>
      </c>
      <c r="E25" s="4">
        <v>3.84</v>
      </c>
      <c r="F25" s="4" t="s">
        <v>285</v>
      </c>
      <c r="G25" s="4">
        <v>120</v>
      </c>
      <c r="H25" s="16">
        <v>7.9431670143739916</v>
      </c>
      <c r="I25" s="6">
        <v>13.5</v>
      </c>
      <c r="J25" s="6"/>
      <c r="K25" s="20">
        <v>13.037514371214611</v>
      </c>
      <c r="L25" s="7">
        <v>2279</v>
      </c>
      <c r="M25" s="7"/>
      <c r="N25" s="21">
        <v>2342.4923424999997</v>
      </c>
      <c r="O25" s="7">
        <v>1439</v>
      </c>
      <c r="P25" s="4" t="s">
        <v>152</v>
      </c>
      <c r="Q25" s="4" t="s">
        <v>150</v>
      </c>
      <c r="R25" s="4" t="s">
        <v>7</v>
      </c>
      <c r="S25" s="4" t="s">
        <v>15</v>
      </c>
      <c r="T25" s="4" t="s">
        <v>16</v>
      </c>
    </row>
    <row r="26" spans="1:20" s="1" customFormat="1" ht="36" customHeight="1" x14ac:dyDescent="0.45">
      <c r="A26" s="3">
        <v>22</v>
      </c>
      <c r="B26" s="4" t="s">
        <v>18</v>
      </c>
      <c r="C26" s="5">
        <v>37.366666666666667</v>
      </c>
      <c r="D26" s="5">
        <v>137.08333333333334</v>
      </c>
      <c r="E26" s="4">
        <v>14.7</v>
      </c>
      <c r="F26" s="4" t="s">
        <v>286</v>
      </c>
      <c r="G26" s="4">
        <v>210</v>
      </c>
      <c r="H26" s="16">
        <v>2.5965502344008944</v>
      </c>
      <c r="I26" s="6">
        <v>13.8</v>
      </c>
      <c r="J26" s="6"/>
      <c r="K26" s="20">
        <v>11.738672012602745</v>
      </c>
      <c r="L26" s="7">
        <f>(3174+2013+2170+2571)/4</f>
        <v>2482</v>
      </c>
      <c r="M26" s="7"/>
      <c r="N26" s="21">
        <v>2092.43593925</v>
      </c>
      <c r="O26" s="7">
        <f>(2389+1147+1403+1883)/4</f>
        <v>1705.5</v>
      </c>
      <c r="P26" s="4" t="s">
        <v>152</v>
      </c>
      <c r="Q26" s="4" t="s">
        <v>150</v>
      </c>
      <c r="R26" s="4" t="s">
        <v>7</v>
      </c>
      <c r="S26" s="4" t="s">
        <v>19</v>
      </c>
      <c r="T26" s="4" t="s">
        <v>184</v>
      </c>
    </row>
    <row r="27" spans="1:20" s="1" customFormat="1" ht="36" customHeight="1" x14ac:dyDescent="0.45">
      <c r="A27" s="3">
        <v>23</v>
      </c>
      <c r="B27" s="4" t="s">
        <v>57</v>
      </c>
      <c r="C27" s="5">
        <v>36.93333333333333</v>
      </c>
      <c r="D27" s="5">
        <v>140.58333333333334</v>
      </c>
      <c r="E27" s="4">
        <v>58.4</v>
      </c>
      <c r="F27" s="4" t="s">
        <v>287</v>
      </c>
      <c r="G27" s="4">
        <v>550</v>
      </c>
      <c r="H27" s="16">
        <v>1.9298409614398842</v>
      </c>
      <c r="I27" s="6">
        <v>10.7</v>
      </c>
      <c r="J27" s="6"/>
      <c r="K27" s="20">
        <v>9.3439614521678109</v>
      </c>
      <c r="L27" s="7">
        <v>1806.6</v>
      </c>
      <c r="M27" s="7"/>
      <c r="N27" s="21">
        <v>1655.5599843749997</v>
      </c>
      <c r="O27" s="7">
        <v>1079.4000000000001</v>
      </c>
      <c r="P27" s="4" t="s">
        <v>152</v>
      </c>
      <c r="Q27" s="4" t="s">
        <v>149</v>
      </c>
      <c r="R27" s="4" t="s">
        <v>51</v>
      </c>
      <c r="S27" s="4" t="s">
        <v>58</v>
      </c>
      <c r="T27" s="4" t="s">
        <v>182</v>
      </c>
    </row>
    <row r="28" spans="1:20" s="1" customFormat="1" ht="47.4" customHeight="1" x14ac:dyDescent="0.45">
      <c r="A28" s="3">
        <v>24</v>
      </c>
      <c r="B28" s="4" t="s">
        <v>416</v>
      </c>
      <c r="C28" s="5">
        <v>36.85</v>
      </c>
      <c r="D28" s="5">
        <v>139.01666666666668</v>
      </c>
      <c r="E28" s="4">
        <v>1905.7</v>
      </c>
      <c r="F28" s="4" t="s">
        <v>288</v>
      </c>
      <c r="G28" s="4">
        <v>805</v>
      </c>
      <c r="H28" s="16">
        <v>1.9984374592161172</v>
      </c>
      <c r="I28" s="6">
        <v>8.3000000000000007</v>
      </c>
      <c r="J28" s="6"/>
      <c r="K28" s="20"/>
      <c r="L28" s="7">
        <v>3152</v>
      </c>
      <c r="M28" s="7"/>
      <c r="N28" s="21"/>
      <c r="O28" s="7">
        <v>2784</v>
      </c>
      <c r="P28" s="4" t="s">
        <v>153</v>
      </c>
      <c r="Q28" s="4" t="s">
        <v>149</v>
      </c>
      <c r="R28" s="4" t="s">
        <v>7</v>
      </c>
      <c r="S28" s="4" t="s">
        <v>31</v>
      </c>
      <c r="T28" s="4" t="s">
        <v>32</v>
      </c>
    </row>
    <row r="29" spans="1:20" s="1" customFormat="1" ht="48" customHeight="1" x14ac:dyDescent="0.45">
      <c r="A29" s="3">
        <v>25</v>
      </c>
      <c r="B29" s="4" t="s">
        <v>417</v>
      </c>
      <c r="C29" s="5">
        <v>36.85</v>
      </c>
      <c r="D29" s="5">
        <v>139.01666666666668</v>
      </c>
      <c r="E29" s="4">
        <v>117.9</v>
      </c>
      <c r="F29" s="4" t="s">
        <v>289</v>
      </c>
      <c r="G29" s="4">
        <v>805</v>
      </c>
      <c r="H29" s="16">
        <v>5.293258970022916</v>
      </c>
      <c r="I29" s="6">
        <v>8.3000000000000007</v>
      </c>
      <c r="J29" s="6"/>
      <c r="K29" s="20"/>
      <c r="L29" s="7">
        <v>2355</v>
      </c>
      <c r="M29" s="7"/>
      <c r="N29" s="21"/>
      <c r="O29" s="7">
        <v>1745</v>
      </c>
      <c r="P29" s="4" t="s">
        <v>153</v>
      </c>
      <c r="Q29" s="4" t="s">
        <v>149</v>
      </c>
      <c r="R29" s="4" t="s">
        <v>7</v>
      </c>
      <c r="S29" s="4" t="s">
        <v>33</v>
      </c>
      <c r="T29" s="4" t="s">
        <v>32</v>
      </c>
    </row>
    <row r="30" spans="1:20" s="1" customFormat="1" ht="47.4" customHeight="1" x14ac:dyDescent="0.45">
      <c r="A30" s="3">
        <v>26</v>
      </c>
      <c r="B30" s="4" t="s">
        <v>418</v>
      </c>
      <c r="C30" s="5">
        <v>36.56666666666667</v>
      </c>
      <c r="D30" s="5">
        <v>140.58333333333334</v>
      </c>
      <c r="E30" s="4">
        <v>0.84</v>
      </c>
      <c r="F30" s="4" t="s">
        <v>290</v>
      </c>
      <c r="G30" s="4">
        <v>320</v>
      </c>
      <c r="H30" s="16">
        <v>5.4107140744821125</v>
      </c>
      <c r="I30" s="6">
        <v>12.5</v>
      </c>
      <c r="J30" s="6"/>
      <c r="K30" s="20">
        <v>12.090824257565522</v>
      </c>
      <c r="L30" s="7">
        <v>1416.9</v>
      </c>
      <c r="M30" s="7"/>
      <c r="N30" s="21">
        <v>1438.5569929583332</v>
      </c>
      <c r="O30" s="7">
        <v>518.20000000000005</v>
      </c>
      <c r="P30" s="4" t="s">
        <v>152</v>
      </c>
      <c r="Q30" s="4" t="s">
        <v>150</v>
      </c>
      <c r="R30" s="4" t="s">
        <v>51</v>
      </c>
      <c r="S30" s="4" t="s">
        <v>60</v>
      </c>
      <c r="T30" s="4" t="s">
        <v>213</v>
      </c>
    </row>
    <row r="31" spans="1:20" s="1" customFormat="1" ht="43.8" customHeight="1" x14ac:dyDescent="0.45">
      <c r="A31" s="3">
        <v>27</v>
      </c>
      <c r="B31" s="4" t="s">
        <v>419</v>
      </c>
      <c r="C31" s="5">
        <v>36.56666666666667</v>
      </c>
      <c r="D31" s="5">
        <v>140.58333333333334</v>
      </c>
      <c r="E31" s="4">
        <v>2.48</v>
      </c>
      <c r="F31" s="4" t="s">
        <v>291</v>
      </c>
      <c r="G31" s="4">
        <v>320</v>
      </c>
      <c r="H31" s="16">
        <v>4.7131629672758706</v>
      </c>
      <c r="I31" s="6">
        <v>12.5</v>
      </c>
      <c r="J31" s="6"/>
      <c r="K31" s="20">
        <v>12.090824257565522</v>
      </c>
      <c r="L31" s="7">
        <v>1416.9</v>
      </c>
      <c r="M31" s="7"/>
      <c r="N31" s="21">
        <v>1438.5569929583332</v>
      </c>
      <c r="O31" s="7">
        <v>614.9</v>
      </c>
      <c r="P31" s="4" t="s">
        <v>152</v>
      </c>
      <c r="Q31" s="4" t="s">
        <v>150</v>
      </c>
      <c r="R31" s="4" t="s">
        <v>51</v>
      </c>
      <c r="S31" s="4" t="s">
        <v>60</v>
      </c>
      <c r="T31" s="4" t="s">
        <v>213</v>
      </c>
    </row>
    <row r="32" spans="1:20" s="1" customFormat="1" ht="49.8" customHeight="1" x14ac:dyDescent="0.45">
      <c r="A32" s="3">
        <v>28</v>
      </c>
      <c r="B32" s="4" t="s">
        <v>420</v>
      </c>
      <c r="C32" s="5">
        <v>36.56666666666667</v>
      </c>
      <c r="D32" s="5">
        <v>140.58333333333334</v>
      </c>
      <c r="E32" s="4">
        <v>15.68</v>
      </c>
      <c r="F32" s="4" t="s">
        <v>292</v>
      </c>
      <c r="G32" s="4">
        <v>320</v>
      </c>
      <c r="H32" s="16">
        <v>1.8740591635874564</v>
      </c>
      <c r="I32" s="6">
        <v>12.5</v>
      </c>
      <c r="J32" s="6"/>
      <c r="K32" s="20">
        <v>12.090824257565522</v>
      </c>
      <c r="L32" s="7">
        <v>1416.9</v>
      </c>
      <c r="M32" s="7"/>
      <c r="N32" s="21">
        <v>1438.5569929583332</v>
      </c>
      <c r="O32" s="7">
        <v>906</v>
      </c>
      <c r="P32" s="4" t="s">
        <v>152</v>
      </c>
      <c r="Q32" s="4" t="s">
        <v>150</v>
      </c>
      <c r="R32" s="4" t="s">
        <v>51</v>
      </c>
      <c r="S32" s="4" t="s">
        <v>60</v>
      </c>
      <c r="T32" s="4" t="s">
        <v>213</v>
      </c>
    </row>
    <row r="33" spans="1:20" s="1" customFormat="1" ht="45.6" customHeight="1" x14ac:dyDescent="0.45">
      <c r="A33" s="3">
        <v>29</v>
      </c>
      <c r="B33" s="4" t="s">
        <v>421</v>
      </c>
      <c r="C33" s="5">
        <v>36.56666666666667</v>
      </c>
      <c r="D33" s="5">
        <v>140.58333333333334</v>
      </c>
      <c r="E33" s="4">
        <v>0.82</v>
      </c>
      <c r="F33" s="4" t="s">
        <v>293</v>
      </c>
      <c r="G33" s="4">
        <v>320</v>
      </c>
      <c r="H33" s="16">
        <v>7.3014051303075078</v>
      </c>
      <c r="I33" s="6">
        <v>12.5</v>
      </c>
      <c r="J33" s="6"/>
      <c r="K33" s="20">
        <v>12.090824257565522</v>
      </c>
      <c r="L33" s="7">
        <v>1416.9</v>
      </c>
      <c r="M33" s="7"/>
      <c r="N33" s="21">
        <v>1438.5569929583332</v>
      </c>
      <c r="O33" s="7">
        <v>743.4</v>
      </c>
      <c r="P33" s="4" t="s">
        <v>152</v>
      </c>
      <c r="Q33" s="4" t="s">
        <v>150</v>
      </c>
      <c r="R33" s="4" t="s">
        <v>51</v>
      </c>
      <c r="S33" s="4" t="s">
        <v>61</v>
      </c>
      <c r="T33" s="4" t="s">
        <v>213</v>
      </c>
    </row>
    <row r="34" spans="1:20" s="1" customFormat="1" ht="49.8" customHeight="1" x14ac:dyDescent="0.45">
      <c r="A34" s="3">
        <v>30</v>
      </c>
      <c r="B34" s="4" t="s">
        <v>422</v>
      </c>
      <c r="C34" s="5">
        <v>36.56666666666667</v>
      </c>
      <c r="D34" s="5">
        <v>140.58333333333334</v>
      </c>
      <c r="E34" s="4">
        <v>75.53</v>
      </c>
      <c r="F34" s="4" t="s">
        <v>294</v>
      </c>
      <c r="G34" s="4">
        <v>320</v>
      </c>
      <c r="H34" s="16">
        <v>1.9578512858906887</v>
      </c>
      <c r="I34" s="6">
        <v>12.5</v>
      </c>
      <c r="J34" s="6"/>
      <c r="K34" s="20">
        <v>12.10751609206393</v>
      </c>
      <c r="L34" s="7">
        <v>1416.9</v>
      </c>
      <c r="M34" s="7"/>
      <c r="N34" s="21">
        <v>1339.6235158333336</v>
      </c>
      <c r="O34" s="7">
        <v>696.1</v>
      </c>
      <c r="P34" s="4" t="s">
        <v>152</v>
      </c>
      <c r="Q34" s="4" t="s">
        <v>150</v>
      </c>
      <c r="R34" s="4" t="s">
        <v>51</v>
      </c>
      <c r="S34" s="4" t="s">
        <v>62</v>
      </c>
      <c r="T34" s="4" t="s">
        <v>213</v>
      </c>
    </row>
    <row r="35" spans="1:20" s="1" customFormat="1" ht="36" customHeight="1" x14ac:dyDescent="0.45">
      <c r="A35" s="3">
        <v>31</v>
      </c>
      <c r="B35" s="4" t="s">
        <v>166</v>
      </c>
      <c r="C35" s="5">
        <v>36.56666666666667</v>
      </c>
      <c r="D35" s="5">
        <v>140.58333333333334</v>
      </c>
      <c r="E35" s="4">
        <v>36.9</v>
      </c>
      <c r="F35" s="4"/>
      <c r="G35" s="4"/>
      <c r="H35" s="16"/>
      <c r="I35" s="6">
        <v>12.5</v>
      </c>
      <c r="J35" s="6"/>
      <c r="K35" s="20"/>
      <c r="L35" s="7">
        <v>1661.6</v>
      </c>
      <c r="M35" s="7"/>
      <c r="N35" s="21"/>
      <c r="O35" s="7">
        <v>750</v>
      </c>
      <c r="P35" s="4" t="s">
        <v>152</v>
      </c>
      <c r="Q35" s="4" t="s">
        <v>150</v>
      </c>
      <c r="R35" s="4" t="s">
        <v>51</v>
      </c>
      <c r="S35" s="4" t="s">
        <v>63</v>
      </c>
      <c r="T35" s="4" t="s">
        <v>145</v>
      </c>
    </row>
    <row r="36" spans="1:20" s="1" customFormat="1" ht="36" customHeight="1" x14ac:dyDescent="0.45">
      <c r="A36" s="3">
        <v>32</v>
      </c>
      <c r="B36" s="4" t="s">
        <v>167</v>
      </c>
      <c r="C36" s="5">
        <v>36.56666666666667</v>
      </c>
      <c r="D36" s="5">
        <v>140.58333333333334</v>
      </c>
      <c r="E36" s="4">
        <v>15.8</v>
      </c>
      <c r="F36" s="4"/>
      <c r="G36" s="4"/>
      <c r="H36" s="16"/>
      <c r="I36" s="6">
        <v>12.5</v>
      </c>
      <c r="J36" s="6"/>
      <c r="K36" s="20"/>
      <c r="L36" s="7">
        <v>1593.3</v>
      </c>
      <c r="M36" s="7"/>
      <c r="N36" s="21"/>
      <c r="O36" s="7">
        <v>926.5</v>
      </c>
      <c r="P36" s="4" t="s">
        <v>152</v>
      </c>
      <c r="Q36" s="4" t="s">
        <v>149</v>
      </c>
      <c r="R36" s="4" t="s">
        <v>51</v>
      </c>
      <c r="S36" s="4" t="s">
        <v>63</v>
      </c>
      <c r="T36" s="4" t="s">
        <v>145</v>
      </c>
    </row>
    <row r="37" spans="1:20" s="1" customFormat="1" ht="36" customHeight="1" x14ac:dyDescent="0.45">
      <c r="A37" s="3">
        <v>33</v>
      </c>
      <c r="B37" s="4" t="s">
        <v>168</v>
      </c>
      <c r="C37" s="5">
        <v>36.56666666666667</v>
      </c>
      <c r="D37" s="5">
        <v>140.58333333333334</v>
      </c>
      <c r="E37" s="4">
        <v>21.2</v>
      </c>
      <c r="F37" s="4"/>
      <c r="G37" s="4"/>
      <c r="H37" s="16"/>
      <c r="I37" s="6">
        <v>12.5</v>
      </c>
      <c r="J37" s="6"/>
      <c r="K37" s="20"/>
      <c r="L37" s="7">
        <v>1651.6</v>
      </c>
      <c r="M37" s="7"/>
      <c r="N37" s="21"/>
      <c r="O37" s="7">
        <v>869</v>
      </c>
      <c r="P37" s="4" t="s">
        <v>152</v>
      </c>
      <c r="Q37" s="4" t="s">
        <v>150</v>
      </c>
      <c r="R37" s="4" t="s">
        <v>51</v>
      </c>
      <c r="S37" s="4" t="s">
        <v>63</v>
      </c>
      <c r="T37" s="4" t="s">
        <v>144</v>
      </c>
    </row>
    <row r="38" spans="1:20" s="1" customFormat="1" ht="36" customHeight="1" x14ac:dyDescent="0.45">
      <c r="A38" s="3">
        <v>34</v>
      </c>
      <c r="B38" s="4" t="s">
        <v>423</v>
      </c>
      <c r="C38" s="5">
        <v>36.549999999999997</v>
      </c>
      <c r="D38" s="5">
        <v>139.35</v>
      </c>
      <c r="E38" s="4">
        <v>1.27</v>
      </c>
      <c r="F38" s="4" t="s">
        <v>50</v>
      </c>
      <c r="G38" s="4">
        <v>730</v>
      </c>
      <c r="H38" s="16">
        <v>12.367531822441855</v>
      </c>
      <c r="I38" s="6">
        <v>9.8000000000000007</v>
      </c>
      <c r="J38" s="6"/>
      <c r="K38" s="20">
        <v>10.777790564875245</v>
      </c>
      <c r="L38" s="7">
        <v>1653.6676666666665</v>
      </c>
      <c r="M38" s="7"/>
      <c r="N38" s="21">
        <v>1608.5508998571433</v>
      </c>
      <c r="O38" s="7">
        <v>883.81124143637658</v>
      </c>
      <c r="P38" s="4" t="s">
        <v>136</v>
      </c>
      <c r="Q38" s="4" t="s">
        <v>150</v>
      </c>
      <c r="R38" s="4" t="s">
        <v>51</v>
      </c>
      <c r="S38" s="4" t="s">
        <v>52</v>
      </c>
      <c r="T38" s="4" t="s">
        <v>142</v>
      </c>
    </row>
    <row r="39" spans="1:20" s="1" customFormat="1" ht="36" customHeight="1" x14ac:dyDescent="0.45">
      <c r="A39" s="3">
        <v>35</v>
      </c>
      <c r="B39" s="4" t="s">
        <v>424</v>
      </c>
      <c r="C39" s="5">
        <v>36.549999999999997</v>
      </c>
      <c r="D39" s="5">
        <v>139.35</v>
      </c>
      <c r="E39" s="4">
        <v>1.8</v>
      </c>
      <c r="F39" s="4" t="s">
        <v>295</v>
      </c>
      <c r="G39" s="4">
        <v>730</v>
      </c>
      <c r="H39" s="16">
        <v>10.196580399974609</v>
      </c>
      <c r="I39" s="6">
        <v>9.8000000000000007</v>
      </c>
      <c r="J39" s="6"/>
      <c r="K39" s="20">
        <v>11.389768149081565</v>
      </c>
      <c r="L39" s="7">
        <v>1593.1727272727271</v>
      </c>
      <c r="M39" s="7"/>
      <c r="N39" s="21">
        <v>1629.5525677272724</v>
      </c>
      <c r="O39" s="7">
        <v>698.09824905305538</v>
      </c>
      <c r="P39" s="4" t="s">
        <v>136</v>
      </c>
      <c r="Q39" s="4" t="s">
        <v>150</v>
      </c>
      <c r="R39" s="4" t="s">
        <v>51</v>
      </c>
      <c r="S39" s="4" t="s">
        <v>53</v>
      </c>
      <c r="T39" s="4" t="s">
        <v>141</v>
      </c>
    </row>
    <row r="40" spans="1:20" s="1" customFormat="1" ht="36" customHeight="1" x14ac:dyDescent="0.45">
      <c r="A40" s="3">
        <v>36</v>
      </c>
      <c r="B40" s="4" t="s">
        <v>425</v>
      </c>
      <c r="C40" s="5">
        <v>36.516666666666666</v>
      </c>
      <c r="D40" s="5">
        <v>140.30000000000001</v>
      </c>
      <c r="E40" s="4">
        <v>59.9</v>
      </c>
      <c r="F40" s="4" t="s">
        <v>296</v>
      </c>
      <c r="G40" s="4">
        <v>95</v>
      </c>
      <c r="H40" s="16">
        <v>2.3754095567207565</v>
      </c>
      <c r="I40" s="6">
        <v>12.8</v>
      </c>
      <c r="J40" s="6"/>
      <c r="K40" s="20">
        <v>12.357819247324201</v>
      </c>
      <c r="L40" s="7">
        <v>1440.9537750000002</v>
      </c>
      <c r="M40" s="7"/>
      <c r="N40" s="21">
        <v>1342.5220396666666</v>
      </c>
      <c r="O40" s="7">
        <v>652.88603803304045</v>
      </c>
      <c r="P40" s="4" t="s">
        <v>136</v>
      </c>
      <c r="Q40" s="4" t="s">
        <v>150</v>
      </c>
      <c r="R40" s="4" t="s">
        <v>51</v>
      </c>
      <c r="S40" s="4" t="s">
        <v>15</v>
      </c>
      <c r="T40" s="4" t="s">
        <v>205</v>
      </c>
    </row>
    <row r="41" spans="1:20" s="1" customFormat="1" ht="36" customHeight="1" x14ac:dyDescent="0.45">
      <c r="A41" s="3">
        <v>37</v>
      </c>
      <c r="B41" s="4" t="s">
        <v>426</v>
      </c>
      <c r="C41" s="5">
        <v>36.516666666666666</v>
      </c>
      <c r="D41" s="5">
        <v>140.30000000000001</v>
      </c>
      <c r="E41" s="4">
        <v>2.2999999999999998</v>
      </c>
      <c r="F41" s="4" t="s">
        <v>297</v>
      </c>
      <c r="G41" s="4">
        <v>95</v>
      </c>
      <c r="H41" s="16">
        <v>4.9300827988518643</v>
      </c>
      <c r="I41" s="6">
        <v>12.8</v>
      </c>
      <c r="J41" s="6"/>
      <c r="K41" s="20">
        <v>12.357819247324201</v>
      </c>
      <c r="L41" s="7">
        <v>1440.9537750000002</v>
      </c>
      <c r="M41" s="7"/>
      <c r="N41" s="21">
        <v>1342.5220396666666</v>
      </c>
      <c r="O41" s="7">
        <v>736.89350342545686</v>
      </c>
      <c r="P41" s="4" t="s">
        <v>136</v>
      </c>
      <c r="Q41" s="4" t="s">
        <v>150</v>
      </c>
      <c r="R41" s="4" t="s">
        <v>51</v>
      </c>
      <c r="S41" s="4" t="s">
        <v>15</v>
      </c>
      <c r="T41" s="4" t="s">
        <v>205</v>
      </c>
    </row>
    <row r="42" spans="1:20" s="1" customFormat="1" ht="36" customHeight="1" x14ac:dyDescent="0.45">
      <c r="A42" s="3">
        <v>38</v>
      </c>
      <c r="B42" s="4" t="s">
        <v>66</v>
      </c>
      <c r="C42" s="5">
        <v>36.383333333333333</v>
      </c>
      <c r="D42" s="5">
        <v>140.26666666666668</v>
      </c>
      <c r="E42" s="4">
        <v>7.3</v>
      </c>
      <c r="F42" s="4" t="s">
        <v>298</v>
      </c>
      <c r="G42" s="4"/>
      <c r="H42" s="16">
        <v>7.3736949603160253</v>
      </c>
      <c r="I42" s="6">
        <v>11.4</v>
      </c>
      <c r="J42" s="6"/>
      <c r="K42" s="20"/>
      <c r="L42" s="7">
        <v>1673.8</v>
      </c>
      <c r="M42" s="7"/>
      <c r="N42" s="21"/>
      <c r="O42" s="7">
        <v>575.6</v>
      </c>
      <c r="P42" s="4" t="s">
        <v>152</v>
      </c>
      <c r="Q42" s="4" t="s">
        <v>150</v>
      </c>
      <c r="R42" s="4" t="s">
        <v>51</v>
      </c>
      <c r="S42" s="4" t="s">
        <v>63</v>
      </c>
      <c r="T42" s="4" t="s">
        <v>143</v>
      </c>
    </row>
    <row r="43" spans="1:20" s="1" customFormat="1" ht="49.8" customHeight="1" x14ac:dyDescent="0.45">
      <c r="A43" s="3">
        <v>39</v>
      </c>
      <c r="B43" s="4" t="s">
        <v>427</v>
      </c>
      <c r="C43" s="5">
        <v>36.35</v>
      </c>
      <c r="D43" s="5">
        <v>139.6</v>
      </c>
      <c r="E43" s="4">
        <v>17.100000000000001</v>
      </c>
      <c r="F43" s="4" t="s">
        <v>299</v>
      </c>
      <c r="G43" s="4">
        <v>250</v>
      </c>
      <c r="H43" s="16">
        <v>5.9112885646634705</v>
      </c>
      <c r="I43" s="6">
        <v>13.9</v>
      </c>
      <c r="J43" s="6"/>
      <c r="K43" s="20">
        <v>14.393564975205475</v>
      </c>
      <c r="L43" s="7">
        <v>1370</v>
      </c>
      <c r="M43" s="7"/>
      <c r="N43" s="21">
        <v>1665.4</v>
      </c>
      <c r="O43" s="7">
        <v>390</v>
      </c>
      <c r="P43" s="4" t="s">
        <v>136</v>
      </c>
      <c r="Q43" s="4" t="s">
        <v>150</v>
      </c>
      <c r="R43" s="4" t="s">
        <v>51</v>
      </c>
      <c r="S43" s="4" t="s">
        <v>56</v>
      </c>
      <c r="T43" s="4" t="s">
        <v>214</v>
      </c>
    </row>
    <row r="44" spans="1:20" s="1" customFormat="1" ht="48.6" customHeight="1" x14ac:dyDescent="0.45">
      <c r="A44" s="3">
        <v>40</v>
      </c>
      <c r="B44" s="4" t="s">
        <v>428</v>
      </c>
      <c r="C44" s="5">
        <v>36.35</v>
      </c>
      <c r="D44" s="5">
        <v>139.6</v>
      </c>
      <c r="E44" s="4">
        <v>8.9</v>
      </c>
      <c r="F44" s="4" t="s">
        <v>299</v>
      </c>
      <c r="G44" s="4">
        <v>250</v>
      </c>
      <c r="H44" s="16">
        <v>8.7101743633687185</v>
      </c>
      <c r="I44" s="6">
        <v>13.9</v>
      </c>
      <c r="J44" s="6"/>
      <c r="K44" s="20">
        <v>14.393564975205475</v>
      </c>
      <c r="L44" s="7">
        <v>1370</v>
      </c>
      <c r="M44" s="7"/>
      <c r="N44" s="21">
        <v>1665.4</v>
      </c>
      <c r="O44" s="7">
        <v>340</v>
      </c>
      <c r="P44" s="4" t="s">
        <v>136</v>
      </c>
      <c r="Q44" s="4" t="s">
        <v>150</v>
      </c>
      <c r="R44" s="4" t="s">
        <v>51</v>
      </c>
      <c r="S44" s="4" t="s">
        <v>56</v>
      </c>
      <c r="T44" s="4" t="s">
        <v>214</v>
      </c>
    </row>
    <row r="45" spans="1:20" s="1" customFormat="1" ht="36" customHeight="1" x14ac:dyDescent="0.45">
      <c r="A45" s="3">
        <v>41</v>
      </c>
      <c r="B45" s="4" t="s">
        <v>67</v>
      </c>
      <c r="C45" s="5">
        <v>36.333333333333336</v>
      </c>
      <c r="D45" s="5">
        <v>140.18333333333334</v>
      </c>
      <c r="E45" s="4">
        <v>312</v>
      </c>
      <c r="F45" s="4" t="s">
        <v>300</v>
      </c>
      <c r="G45" s="4">
        <v>205</v>
      </c>
      <c r="H45" s="16">
        <v>2.4811792495021523</v>
      </c>
      <c r="I45" s="6">
        <v>11.4</v>
      </c>
      <c r="J45" s="6"/>
      <c r="K45" s="20"/>
      <c r="L45" s="7">
        <v>1497</v>
      </c>
      <c r="M45" s="7"/>
      <c r="N45" s="21"/>
      <c r="O45" s="7">
        <v>858</v>
      </c>
      <c r="P45" s="4" t="s">
        <v>153</v>
      </c>
      <c r="Q45" s="4" t="s">
        <v>150</v>
      </c>
      <c r="R45" s="4" t="s">
        <v>51</v>
      </c>
      <c r="S45" s="4" t="s">
        <v>68</v>
      </c>
      <c r="T45" s="4" t="s">
        <v>215</v>
      </c>
    </row>
    <row r="46" spans="1:20" s="1" customFormat="1" ht="55.2" customHeight="1" x14ac:dyDescent="0.45">
      <c r="A46" s="3">
        <v>42</v>
      </c>
      <c r="B46" s="4" t="s">
        <v>69</v>
      </c>
      <c r="C46" s="5">
        <v>36.333333333333336</v>
      </c>
      <c r="D46" s="5">
        <v>140.18333333333334</v>
      </c>
      <c r="E46" s="4">
        <v>15.8</v>
      </c>
      <c r="F46" s="4"/>
      <c r="G46" s="4">
        <v>205</v>
      </c>
      <c r="H46" s="16"/>
      <c r="I46" s="6">
        <v>11.4</v>
      </c>
      <c r="J46" s="6"/>
      <c r="K46" s="20"/>
      <c r="L46" s="7">
        <v>1112</v>
      </c>
      <c r="M46" s="7"/>
      <c r="N46" s="21"/>
      <c r="O46" s="7">
        <v>494</v>
      </c>
      <c r="P46" s="4" t="s">
        <v>153</v>
      </c>
      <c r="Q46" s="4" t="s">
        <v>150</v>
      </c>
      <c r="R46" s="4" t="s">
        <v>51</v>
      </c>
      <c r="S46" s="4">
        <v>1970</v>
      </c>
      <c r="T46" s="4" t="s">
        <v>174</v>
      </c>
    </row>
    <row r="47" spans="1:20" s="1" customFormat="1" ht="36" customHeight="1" x14ac:dyDescent="0.45">
      <c r="A47" s="3">
        <v>43</v>
      </c>
      <c r="B47" s="4" t="s">
        <v>120</v>
      </c>
      <c r="C47" s="5">
        <v>36.266666666666666</v>
      </c>
      <c r="D47" s="5">
        <v>136.68333333333334</v>
      </c>
      <c r="E47" s="4">
        <v>60</v>
      </c>
      <c r="F47" s="4" t="s">
        <v>301</v>
      </c>
      <c r="G47" s="4">
        <v>470</v>
      </c>
      <c r="H47" s="16">
        <v>7.4990759287312461</v>
      </c>
      <c r="I47" s="6">
        <v>7</v>
      </c>
      <c r="J47" s="6"/>
      <c r="K47" s="20">
        <v>9.7155297561643881</v>
      </c>
      <c r="L47" s="7">
        <v>2723</v>
      </c>
      <c r="M47" s="7"/>
      <c r="N47" s="21">
        <v>2911.8044840000025</v>
      </c>
      <c r="O47" s="7">
        <v>2528</v>
      </c>
      <c r="P47" s="4" t="s">
        <v>136</v>
      </c>
      <c r="Q47" s="4" t="s">
        <v>150</v>
      </c>
      <c r="R47" s="4" t="s">
        <v>51</v>
      </c>
      <c r="S47" s="4">
        <v>1988</v>
      </c>
      <c r="T47" s="4" t="s">
        <v>232</v>
      </c>
    </row>
    <row r="48" spans="1:20" s="1" customFormat="1" ht="48" customHeight="1" x14ac:dyDescent="0.45">
      <c r="A48" s="3">
        <v>44</v>
      </c>
      <c r="B48" s="4" t="s">
        <v>64</v>
      </c>
      <c r="C48" s="5">
        <v>36.166666666666664</v>
      </c>
      <c r="D48" s="5">
        <v>140.18333333333334</v>
      </c>
      <c r="E48" s="4">
        <v>3.79</v>
      </c>
      <c r="F48" s="4" t="s">
        <v>302</v>
      </c>
      <c r="G48" s="4">
        <v>390</v>
      </c>
      <c r="H48" s="16">
        <v>7.2855362961385488</v>
      </c>
      <c r="I48" s="6">
        <v>12.5</v>
      </c>
      <c r="J48" s="6"/>
      <c r="K48" s="20">
        <v>12.647514643972606</v>
      </c>
      <c r="L48" s="7">
        <v>1338.3</v>
      </c>
      <c r="M48" s="7"/>
      <c r="N48" s="21">
        <v>1224.6762835000002</v>
      </c>
      <c r="O48" s="7">
        <v>590.4</v>
      </c>
      <c r="P48" s="4" t="s">
        <v>152</v>
      </c>
      <c r="Q48" s="4" t="s">
        <v>150</v>
      </c>
      <c r="R48" s="4" t="s">
        <v>51</v>
      </c>
      <c r="S48" s="4" t="s">
        <v>65</v>
      </c>
      <c r="T48" s="4" t="s">
        <v>146</v>
      </c>
    </row>
    <row r="49" spans="1:20" s="1" customFormat="1" ht="36" customHeight="1" x14ac:dyDescent="0.45">
      <c r="A49" s="3">
        <v>45</v>
      </c>
      <c r="B49" s="4" t="s">
        <v>54</v>
      </c>
      <c r="C49" s="5">
        <v>36.116666666666667</v>
      </c>
      <c r="D49" s="5">
        <v>138.88333333333333</v>
      </c>
      <c r="E49" s="4">
        <v>1260</v>
      </c>
      <c r="F49" s="4" t="s">
        <v>303</v>
      </c>
      <c r="G49" s="4">
        <f>(550+1480)/2</f>
        <v>1015</v>
      </c>
      <c r="H49" s="16">
        <v>2.0895973491942899</v>
      </c>
      <c r="I49" s="6">
        <v>12</v>
      </c>
      <c r="J49" s="6"/>
      <c r="K49" s="20"/>
      <c r="L49" s="7">
        <v>1467</v>
      </c>
      <c r="M49" s="7"/>
      <c r="N49" s="21"/>
      <c r="O49" s="7">
        <v>967</v>
      </c>
      <c r="P49" s="4" t="s">
        <v>136</v>
      </c>
      <c r="Q49" s="4" t="s">
        <v>149</v>
      </c>
      <c r="R49" s="4" t="s">
        <v>7</v>
      </c>
      <c r="S49" s="4" t="s">
        <v>55</v>
      </c>
      <c r="T49" s="4" t="s">
        <v>174</v>
      </c>
    </row>
    <row r="50" spans="1:20" s="1" customFormat="1" ht="36" customHeight="1" x14ac:dyDescent="0.45">
      <c r="A50" s="3">
        <v>46</v>
      </c>
      <c r="B50" s="4" t="s">
        <v>37</v>
      </c>
      <c r="C50" s="5">
        <v>35.983333333333334</v>
      </c>
      <c r="D50" s="5">
        <v>137.19999999999999</v>
      </c>
      <c r="E50" s="4">
        <v>60</v>
      </c>
      <c r="F50" s="4" t="s">
        <v>304</v>
      </c>
      <c r="G50" s="4">
        <v>909</v>
      </c>
      <c r="H50" s="16">
        <v>4.904378833004893</v>
      </c>
      <c r="I50" s="6">
        <v>10</v>
      </c>
      <c r="J50" s="6"/>
      <c r="K50" s="20">
        <v>10.755824703479451</v>
      </c>
      <c r="L50" s="7">
        <v>1950.5</v>
      </c>
      <c r="M50" s="7"/>
      <c r="N50" s="21">
        <v>1928.5509910000001</v>
      </c>
      <c r="O50" s="7">
        <v>1186.7</v>
      </c>
      <c r="P50" s="4" t="s">
        <v>152</v>
      </c>
      <c r="Q50" s="4" t="s">
        <v>150</v>
      </c>
      <c r="R50" s="4" t="s">
        <v>7</v>
      </c>
      <c r="S50" s="4" t="s">
        <v>38</v>
      </c>
      <c r="T50" s="4" t="s">
        <v>209</v>
      </c>
    </row>
    <row r="51" spans="1:20" s="1" customFormat="1" ht="36" customHeight="1" x14ac:dyDescent="0.45">
      <c r="A51" s="3">
        <v>47</v>
      </c>
      <c r="B51" s="4" t="s">
        <v>39</v>
      </c>
      <c r="C51" s="5">
        <v>35.983333333333334</v>
      </c>
      <c r="D51" s="5">
        <v>137.19999999999999</v>
      </c>
      <c r="E51" s="4">
        <v>73</v>
      </c>
      <c r="F51" s="4" t="s">
        <v>305</v>
      </c>
      <c r="G51" s="4">
        <v>909</v>
      </c>
      <c r="H51" s="16">
        <v>4.571977638475488</v>
      </c>
      <c r="I51" s="6">
        <v>10</v>
      </c>
      <c r="J51" s="6"/>
      <c r="K51" s="20">
        <v>10.755824703479451</v>
      </c>
      <c r="L51" s="7">
        <v>1950.5</v>
      </c>
      <c r="M51" s="7"/>
      <c r="N51" s="21">
        <v>1928.5509910000001</v>
      </c>
      <c r="O51" s="7">
        <v>1435.8</v>
      </c>
      <c r="P51" s="4" t="s">
        <v>152</v>
      </c>
      <c r="Q51" s="4" t="s">
        <v>149</v>
      </c>
      <c r="R51" s="4" t="s">
        <v>7</v>
      </c>
      <c r="S51" s="4" t="s">
        <v>38</v>
      </c>
      <c r="T51" s="4" t="s">
        <v>209</v>
      </c>
    </row>
    <row r="52" spans="1:20" s="1" customFormat="1" ht="36" customHeight="1" x14ac:dyDescent="0.45">
      <c r="A52" s="3">
        <v>48</v>
      </c>
      <c r="B52" s="4" t="s">
        <v>429</v>
      </c>
      <c r="C52" s="5">
        <v>35.950000000000003</v>
      </c>
      <c r="D52" s="5">
        <v>138.81666666666666</v>
      </c>
      <c r="E52" s="4">
        <v>197</v>
      </c>
      <c r="F52" s="4" t="s">
        <v>306</v>
      </c>
      <c r="G52" s="4">
        <v>1050</v>
      </c>
      <c r="H52" s="16">
        <v>5.8246924954928287</v>
      </c>
      <c r="I52" s="6">
        <v>8.1999999999999993</v>
      </c>
      <c r="J52" s="6"/>
      <c r="K52" s="20">
        <v>7.9989701199999992</v>
      </c>
      <c r="L52" s="7">
        <v>1820</v>
      </c>
      <c r="M52" s="7"/>
      <c r="N52" s="21">
        <v>1701.8176859999987</v>
      </c>
      <c r="O52" s="7">
        <v>1339.5</v>
      </c>
      <c r="P52" s="4" t="s">
        <v>136</v>
      </c>
      <c r="Q52" s="4" t="s">
        <v>149</v>
      </c>
      <c r="R52" s="4" t="s">
        <v>51</v>
      </c>
      <c r="S52" s="4">
        <v>1993</v>
      </c>
      <c r="T52" s="4" t="s">
        <v>218</v>
      </c>
    </row>
    <row r="53" spans="1:20" s="1" customFormat="1" ht="36" customHeight="1" x14ac:dyDescent="0.45">
      <c r="A53" s="3">
        <v>49</v>
      </c>
      <c r="B53" s="4" t="s">
        <v>430</v>
      </c>
      <c r="C53" s="5">
        <v>35.93333333333333</v>
      </c>
      <c r="D53" s="5">
        <v>138.83333333333334</v>
      </c>
      <c r="E53" s="4">
        <v>227</v>
      </c>
      <c r="F53" s="4" t="s">
        <v>307</v>
      </c>
      <c r="G53" s="4"/>
      <c r="H53" s="16">
        <v>9.4676996908317612</v>
      </c>
      <c r="I53" s="6">
        <v>8.1999999999999993</v>
      </c>
      <c r="J53" s="6"/>
      <c r="K53" s="20">
        <v>8.6654823983561613</v>
      </c>
      <c r="L53" s="7">
        <v>1676.3</v>
      </c>
      <c r="M53" s="7"/>
      <c r="N53" s="21">
        <v>1738.7551625000001</v>
      </c>
      <c r="O53" s="7">
        <v>1191.3</v>
      </c>
      <c r="P53" s="4" t="s">
        <v>136</v>
      </c>
      <c r="Q53" s="4" t="s">
        <v>149</v>
      </c>
      <c r="R53" s="4" t="s">
        <v>51</v>
      </c>
      <c r="S53" s="4" t="s">
        <v>70</v>
      </c>
      <c r="T53" s="4" t="s">
        <v>218</v>
      </c>
    </row>
    <row r="54" spans="1:20" s="1" customFormat="1" ht="36" customHeight="1" x14ac:dyDescent="0.45">
      <c r="A54" s="3">
        <v>50</v>
      </c>
      <c r="B54" s="4" t="s">
        <v>133</v>
      </c>
      <c r="C54" s="5">
        <v>35.93333333333333</v>
      </c>
      <c r="D54" s="5">
        <v>138.85</v>
      </c>
      <c r="E54" s="4">
        <v>9400</v>
      </c>
      <c r="F54" s="4" t="s">
        <v>134</v>
      </c>
      <c r="G54" s="9" t="s">
        <v>234</v>
      </c>
      <c r="H54" s="17">
        <v>1.2431302221233442</v>
      </c>
      <c r="I54" s="6">
        <v>11.2</v>
      </c>
      <c r="J54" s="6"/>
      <c r="K54" s="20">
        <v>10.006017956566573</v>
      </c>
      <c r="L54" s="7">
        <v>1747</v>
      </c>
      <c r="M54" s="7"/>
      <c r="N54" s="21">
        <v>1747</v>
      </c>
      <c r="O54" s="7">
        <v>1375</v>
      </c>
      <c r="P54" s="4" t="s">
        <v>153</v>
      </c>
      <c r="Q54" s="4" t="s">
        <v>149</v>
      </c>
      <c r="R54" s="4" t="s">
        <v>51</v>
      </c>
      <c r="S54" s="4" t="s">
        <v>135</v>
      </c>
      <c r="T54" s="9" t="s">
        <v>238</v>
      </c>
    </row>
    <row r="55" spans="1:20" s="1" customFormat="1" ht="36" customHeight="1" x14ac:dyDescent="0.45">
      <c r="A55" s="3">
        <v>51</v>
      </c>
      <c r="B55" s="4" t="s">
        <v>475</v>
      </c>
      <c r="C55" s="5">
        <v>35.916666666666664</v>
      </c>
      <c r="D55" s="5">
        <v>138.5</v>
      </c>
      <c r="E55" s="4">
        <v>38.799999999999997</v>
      </c>
      <c r="F55" s="4" t="s">
        <v>308</v>
      </c>
      <c r="G55" s="4">
        <v>1500</v>
      </c>
      <c r="H55" s="16">
        <v>6.252345764675451</v>
      </c>
      <c r="I55" s="6">
        <v>7</v>
      </c>
      <c r="J55" s="6"/>
      <c r="K55" s="20">
        <v>6.0680702811369844</v>
      </c>
      <c r="L55" s="7">
        <v>1642</v>
      </c>
      <c r="M55" s="7"/>
      <c r="N55" s="21">
        <v>1616.6999999999998</v>
      </c>
      <c r="O55" s="7">
        <v>1163</v>
      </c>
      <c r="P55" s="4" t="s">
        <v>153</v>
      </c>
      <c r="Q55" s="4" t="s">
        <v>149</v>
      </c>
      <c r="R55" s="4" t="s">
        <v>7</v>
      </c>
      <c r="S55" s="4" t="s">
        <v>29</v>
      </c>
      <c r="T55" s="4" t="s">
        <v>186</v>
      </c>
    </row>
    <row r="56" spans="1:20" s="1" customFormat="1" ht="36" customHeight="1" x14ac:dyDescent="0.45">
      <c r="A56" s="3">
        <v>52</v>
      </c>
      <c r="B56" s="4" t="s">
        <v>30</v>
      </c>
      <c r="C56" s="5">
        <v>35.916666666666664</v>
      </c>
      <c r="D56" s="5">
        <v>138.5</v>
      </c>
      <c r="E56" s="4">
        <v>14.4</v>
      </c>
      <c r="F56" s="4" t="s">
        <v>309</v>
      </c>
      <c r="G56" s="4">
        <v>1500</v>
      </c>
      <c r="H56" s="16">
        <v>5.8980947618699968</v>
      </c>
      <c r="I56" s="6">
        <v>7</v>
      </c>
      <c r="J56" s="6"/>
      <c r="K56" s="20">
        <v>6.0680702811369844</v>
      </c>
      <c r="L56" s="7">
        <v>1642</v>
      </c>
      <c r="M56" s="7"/>
      <c r="N56" s="21">
        <v>1616.6999999999998</v>
      </c>
      <c r="O56" s="7">
        <v>928</v>
      </c>
      <c r="P56" s="4" t="s">
        <v>153</v>
      </c>
      <c r="Q56" s="4" t="s">
        <v>149</v>
      </c>
      <c r="R56" s="4" t="s">
        <v>7</v>
      </c>
      <c r="S56" s="4" t="s">
        <v>29</v>
      </c>
      <c r="T56" s="4" t="s">
        <v>186</v>
      </c>
    </row>
    <row r="57" spans="1:20" s="1" customFormat="1" ht="36" customHeight="1" x14ac:dyDescent="0.45">
      <c r="A57" s="3">
        <v>53</v>
      </c>
      <c r="B57" s="4" t="s">
        <v>431</v>
      </c>
      <c r="C57" s="5">
        <v>35.9</v>
      </c>
      <c r="D57" s="5">
        <v>138.98333333333332</v>
      </c>
      <c r="E57" s="4">
        <v>561</v>
      </c>
      <c r="F57" s="4" t="s">
        <v>310</v>
      </c>
      <c r="G57" s="4">
        <v>520</v>
      </c>
      <c r="H57" s="16">
        <v>3.3566607519318099</v>
      </c>
      <c r="I57" s="6">
        <v>8.1999999999999993</v>
      </c>
      <c r="J57" s="6"/>
      <c r="K57" s="20">
        <v>7.2264857381095853</v>
      </c>
      <c r="L57" s="7">
        <v>1769.5</v>
      </c>
      <c r="M57" s="7"/>
      <c r="N57" s="21">
        <v>1694.4548649999999</v>
      </c>
      <c r="O57" s="7">
        <v>1334.9</v>
      </c>
      <c r="P57" s="4" t="s">
        <v>136</v>
      </c>
      <c r="Q57" s="4" t="s">
        <v>149</v>
      </c>
      <c r="R57" s="4" t="s">
        <v>51</v>
      </c>
      <c r="S57" s="4">
        <v>1993</v>
      </c>
      <c r="T57" s="4" t="s">
        <v>218</v>
      </c>
    </row>
    <row r="58" spans="1:20" s="1" customFormat="1" ht="36" customHeight="1" x14ac:dyDescent="0.45">
      <c r="A58" s="3">
        <v>54</v>
      </c>
      <c r="B58" s="4" t="s">
        <v>249</v>
      </c>
      <c r="C58" s="5">
        <v>35.83</v>
      </c>
      <c r="D58" s="5">
        <v>139.16999999999999</v>
      </c>
      <c r="E58" s="4">
        <v>1.29</v>
      </c>
      <c r="F58" s="4" t="s">
        <v>311</v>
      </c>
      <c r="G58" s="4">
        <v>710</v>
      </c>
      <c r="H58" s="16">
        <v>16.324596457785649</v>
      </c>
      <c r="I58" s="6">
        <v>14.3</v>
      </c>
      <c r="J58" s="6"/>
      <c r="K58" s="20">
        <v>12.526894590958914</v>
      </c>
      <c r="L58" s="7">
        <v>1445</v>
      </c>
      <c r="M58" s="7"/>
      <c r="N58" s="21">
        <v>1724.0031569999996</v>
      </c>
      <c r="O58" s="7">
        <v>973</v>
      </c>
      <c r="P58" s="4" t="s">
        <v>136</v>
      </c>
      <c r="Q58" s="4" t="s">
        <v>150</v>
      </c>
      <c r="R58" s="4" t="s">
        <v>51</v>
      </c>
      <c r="S58" s="4" t="s">
        <v>248</v>
      </c>
      <c r="T58" s="4" t="s">
        <v>247</v>
      </c>
    </row>
    <row r="59" spans="1:20" s="1" customFormat="1" ht="36" customHeight="1" x14ac:dyDescent="0.45">
      <c r="A59" s="3">
        <v>55</v>
      </c>
      <c r="B59" s="4" t="s">
        <v>250</v>
      </c>
      <c r="C59" s="5">
        <v>35.83</v>
      </c>
      <c r="D59" s="5">
        <v>139.16999999999999</v>
      </c>
      <c r="E59" s="4">
        <v>1.28</v>
      </c>
      <c r="F59" s="4" t="s">
        <v>311</v>
      </c>
      <c r="G59" s="4">
        <v>710</v>
      </c>
      <c r="H59" s="16">
        <v>16.396903903271571</v>
      </c>
      <c r="I59" s="6">
        <v>14.3</v>
      </c>
      <c r="J59" s="6"/>
      <c r="K59" s="20">
        <v>12.526894590958914</v>
      </c>
      <c r="L59" s="7">
        <v>1445</v>
      </c>
      <c r="M59" s="7"/>
      <c r="N59" s="21">
        <v>1724.0031569999996</v>
      </c>
      <c r="O59" s="7">
        <v>1252</v>
      </c>
      <c r="P59" s="4" t="s">
        <v>136</v>
      </c>
      <c r="Q59" s="4" t="s">
        <v>149</v>
      </c>
      <c r="R59" s="4" t="s">
        <v>51</v>
      </c>
      <c r="S59" s="4" t="s">
        <v>248</v>
      </c>
      <c r="T59" s="4" t="s">
        <v>247</v>
      </c>
    </row>
    <row r="60" spans="1:20" s="1" customFormat="1" ht="36" customHeight="1" x14ac:dyDescent="0.45">
      <c r="A60" s="3">
        <v>56</v>
      </c>
      <c r="B60" s="4" t="s">
        <v>216</v>
      </c>
      <c r="C60" s="5">
        <v>35.633333333333333</v>
      </c>
      <c r="D60" s="5">
        <v>139.36666666666667</v>
      </c>
      <c r="E60" s="4">
        <v>2.2000000000000002</v>
      </c>
      <c r="F60" s="4" t="s">
        <v>312</v>
      </c>
      <c r="G60" s="4">
        <v>160</v>
      </c>
      <c r="H60" s="16">
        <v>2.0295011279600028</v>
      </c>
      <c r="I60" s="6">
        <v>15.3</v>
      </c>
      <c r="J60" s="6"/>
      <c r="K60" s="20"/>
      <c r="L60" s="7">
        <v>1658</v>
      </c>
      <c r="M60" s="7"/>
      <c r="N60" s="21"/>
      <c r="O60" s="7">
        <v>1044.54</v>
      </c>
      <c r="P60" s="4" t="s">
        <v>136</v>
      </c>
      <c r="Q60" s="4" t="s">
        <v>149</v>
      </c>
      <c r="R60" s="4" t="s">
        <v>51</v>
      </c>
      <c r="S60" s="4" t="s">
        <v>266</v>
      </c>
      <c r="T60" s="4" t="s">
        <v>217</v>
      </c>
    </row>
    <row r="61" spans="1:20" s="1" customFormat="1" ht="36" customHeight="1" x14ac:dyDescent="0.45">
      <c r="A61" s="3">
        <v>57</v>
      </c>
      <c r="B61" s="4" t="s">
        <v>432</v>
      </c>
      <c r="C61" s="5">
        <v>35.616666666666667</v>
      </c>
      <c r="D61" s="5">
        <v>139.16666666666666</v>
      </c>
      <c r="E61" s="4">
        <v>6.6</v>
      </c>
      <c r="F61" s="4" t="s">
        <v>313</v>
      </c>
      <c r="G61" s="4">
        <v>633</v>
      </c>
      <c r="H61" s="16">
        <v>10.183961812280918</v>
      </c>
      <c r="I61" s="6">
        <v>15.3</v>
      </c>
      <c r="J61" s="6"/>
      <c r="K61" s="20">
        <v>13.873520476164378</v>
      </c>
      <c r="L61" s="7">
        <v>1770</v>
      </c>
      <c r="M61" s="7"/>
      <c r="N61" s="21">
        <v>1611.31066225</v>
      </c>
      <c r="O61" s="7">
        <v>1014</v>
      </c>
      <c r="P61" s="4" t="s">
        <v>136</v>
      </c>
      <c r="Q61" s="4" t="s">
        <v>150</v>
      </c>
      <c r="R61" s="4" t="s">
        <v>51</v>
      </c>
      <c r="S61" s="4" t="s">
        <v>71</v>
      </c>
      <c r="T61" s="4" t="s">
        <v>72</v>
      </c>
    </row>
    <row r="62" spans="1:20" s="1" customFormat="1" ht="36" customHeight="1" x14ac:dyDescent="0.45">
      <c r="A62" s="3">
        <v>58</v>
      </c>
      <c r="B62" s="4" t="s">
        <v>433</v>
      </c>
      <c r="C62" s="5">
        <v>35.616666666666667</v>
      </c>
      <c r="D62" s="5">
        <v>139.16666666666666</v>
      </c>
      <c r="E62" s="4">
        <v>8.3000000000000007</v>
      </c>
      <c r="F62" s="4" t="s">
        <v>314</v>
      </c>
      <c r="G62" s="4">
        <v>633</v>
      </c>
      <c r="H62" s="16">
        <v>8.7639406145974821</v>
      </c>
      <c r="I62" s="6">
        <v>15.3</v>
      </c>
      <c r="J62" s="6"/>
      <c r="K62" s="20">
        <v>13.873520476164378</v>
      </c>
      <c r="L62" s="7">
        <v>1770</v>
      </c>
      <c r="M62" s="7"/>
      <c r="N62" s="21">
        <v>1611.31066225</v>
      </c>
      <c r="O62" s="7">
        <v>797</v>
      </c>
      <c r="P62" s="4" t="s">
        <v>136</v>
      </c>
      <c r="Q62" s="4" t="s">
        <v>150</v>
      </c>
      <c r="R62" s="4" t="s">
        <v>51</v>
      </c>
      <c r="S62" s="4" t="s">
        <v>71</v>
      </c>
      <c r="T62" s="4" t="s">
        <v>72</v>
      </c>
    </row>
    <row r="63" spans="1:20" s="1" customFormat="1" ht="36" customHeight="1" x14ac:dyDescent="0.45">
      <c r="A63" s="3">
        <v>59</v>
      </c>
      <c r="B63" s="4" t="s">
        <v>434</v>
      </c>
      <c r="C63" s="5">
        <v>35.616666666666667</v>
      </c>
      <c r="D63" s="5">
        <v>139.16666666666666</v>
      </c>
      <c r="E63" s="4">
        <v>14.9</v>
      </c>
      <c r="F63" s="4"/>
      <c r="G63" s="4">
        <v>633</v>
      </c>
      <c r="H63" s="16"/>
      <c r="I63" s="6">
        <v>15.3</v>
      </c>
      <c r="J63" s="6"/>
      <c r="K63" s="20">
        <v>13.976917338767121</v>
      </c>
      <c r="L63" s="7">
        <v>1628</v>
      </c>
      <c r="M63" s="7"/>
      <c r="N63" s="21">
        <v>2175.2000000000007</v>
      </c>
      <c r="O63" s="7">
        <v>1059</v>
      </c>
      <c r="P63" s="4" t="s">
        <v>136</v>
      </c>
      <c r="Q63" s="4" t="s">
        <v>150</v>
      </c>
      <c r="R63" s="4" t="s">
        <v>51</v>
      </c>
      <c r="S63" s="4" t="s">
        <v>56</v>
      </c>
      <c r="T63" s="4" t="s">
        <v>212</v>
      </c>
    </row>
    <row r="64" spans="1:20" s="1" customFormat="1" ht="36" customHeight="1" x14ac:dyDescent="0.45">
      <c r="A64" s="3">
        <v>60</v>
      </c>
      <c r="B64" s="4" t="s">
        <v>435</v>
      </c>
      <c r="C64" s="5">
        <v>35.616666666666667</v>
      </c>
      <c r="D64" s="5">
        <v>139.16666666666666</v>
      </c>
      <c r="E64" s="4">
        <v>34.200000000000003</v>
      </c>
      <c r="F64" s="4"/>
      <c r="G64" s="4">
        <v>633</v>
      </c>
      <c r="H64" s="16"/>
      <c r="I64" s="6">
        <v>15.3</v>
      </c>
      <c r="J64" s="6"/>
      <c r="K64" s="20">
        <v>13.976917338767121</v>
      </c>
      <c r="L64" s="7">
        <v>1628</v>
      </c>
      <c r="M64" s="7"/>
      <c r="N64" s="21">
        <v>2175.2000000000007</v>
      </c>
      <c r="O64" s="7">
        <v>1032</v>
      </c>
      <c r="P64" s="4" t="s">
        <v>136</v>
      </c>
      <c r="Q64" s="4" t="s">
        <v>150</v>
      </c>
      <c r="R64" s="4" t="s">
        <v>51</v>
      </c>
      <c r="S64" s="4" t="s">
        <v>56</v>
      </c>
      <c r="T64" s="4" t="s">
        <v>212</v>
      </c>
    </row>
    <row r="65" spans="1:20" s="1" customFormat="1" ht="36" customHeight="1" x14ac:dyDescent="0.45">
      <c r="A65" s="3">
        <v>61</v>
      </c>
      <c r="B65" s="4" t="s">
        <v>73</v>
      </c>
      <c r="C65" s="5">
        <v>35.6</v>
      </c>
      <c r="D65" s="5">
        <v>139.38333333333333</v>
      </c>
      <c r="E65" s="4">
        <v>4.4000000000000004</v>
      </c>
      <c r="F65" s="4" t="s">
        <v>315</v>
      </c>
      <c r="G65" s="4"/>
      <c r="H65" s="16">
        <v>1.6739381587754163</v>
      </c>
      <c r="I65" s="6">
        <v>15.3</v>
      </c>
      <c r="J65" s="6"/>
      <c r="K65" s="20"/>
      <c r="L65" s="7">
        <v>1367</v>
      </c>
      <c r="M65" s="7"/>
      <c r="N65" s="21"/>
      <c r="O65" s="7">
        <v>599</v>
      </c>
      <c r="P65" s="4" t="s">
        <v>136</v>
      </c>
      <c r="Q65" s="4" t="s">
        <v>149</v>
      </c>
      <c r="R65" s="4" t="s">
        <v>51</v>
      </c>
      <c r="S65" s="4" t="s">
        <v>74</v>
      </c>
      <c r="T65" s="4" t="s">
        <v>178</v>
      </c>
    </row>
    <row r="66" spans="1:20" s="1" customFormat="1" ht="36" customHeight="1" x14ac:dyDescent="0.45">
      <c r="A66" s="3">
        <v>62</v>
      </c>
      <c r="B66" s="4" t="s">
        <v>46</v>
      </c>
      <c r="C66" s="5">
        <v>35.56666666666667</v>
      </c>
      <c r="D66" s="5">
        <v>136.21666666666667</v>
      </c>
      <c r="E66" s="4">
        <v>10.4</v>
      </c>
      <c r="F66" s="4" t="s">
        <v>316</v>
      </c>
      <c r="G66" s="4"/>
      <c r="H66" s="16">
        <v>8.6479955457120727</v>
      </c>
      <c r="I66" s="6">
        <v>11.6</v>
      </c>
      <c r="J66" s="6"/>
      <c r="K66" s="20">
        <v>12.729438889260267</v>
      </c>
      <c r="L66" s="7">
        <v>2703</v>
      </c>
      <c r="M66" s="7"/>
      <c r="N66" s="21">
        <v>2963.0000000000014</v>
      </c>
      <c r="O66" s="7">
        <v>1971</v>
      </c>
      <c r="P66" s="4" t="s">
        <v>136</v>
      </c>
      <c r="Q66" s="4" t="s">
        <v>150</v>
      </c>
      <c r="R66" s="4" t="s">
        <v>7</v>
      </c>
      <c r="S66" s="4" t="s">
        <v>259</v>
      </c>
      <c r="T66" s="4" t="s">
        <v>47</v>
      </c>
    </row>
    <row r="67" spans="1:20" s="1" customFormat="1" ht="51.6" customHeight="1" x14ac:dyDescent="0.45">
      <c r="A67" s="3">
        <v>63</v>
      </c>
      <c r="B67" s="4" t="s">
        <v>436</v>
      </c>
      <c r="C67" s="5">
        <v>35.466666666666669</v>
      </c>
      <c r="D67" s="5">
        <v>139.19999999999999</v>
      </c>
      <c r="E67" s="4">
        <v>48</v>
      </c>
      <c r="F67" s="4" t="s">
        <v>317</v>
      </c>
      <c r="G67" s="4">
        <v>655</v>
      </c>
      <c r="H67" s="16">
        <v>7.0853768215456343</v>
      </c>
      <c r="I67" s="6">
        <v>10</v>
      </c>
      <c r="J67" s="6"/>
      <c r="K67" s="20">
        <v>9.8661122308931475</v>
      </c>
      <c r="L67" s="7">
        <v>3012.8014818173579</v>
      </c>
      <c r="M67" s="7"/>
      <c r="N67" s="21">
        <v>2742.3600000000019</v>
      </c>
      <c r="O67" s="7">
        <v>2201.8660872473201</v>
      </c>
      <c r="P67" s="4" t="s">
        <v>136</v>
      </c>
      <c r="Q67" s="4" t="s">
        <v>150</v>
      </c>
      <c r="R67" s="4" t="s">
        <v>51</v>
      </c>
      <c r="S67" s="4" t="s">
        <v>75</v>
      </c>
      <c r="T67" s="4" t="s">
        <v>207</v>
      </c>
    </row>
    <row r="68" spans="1:20" s="1" customFormat="1" ht="47.4" customHeight="1" x14ac:dyDescent="0.45">
      <c r="A68" s="3">
        <v>64</v>
      </c>
      <c r="B68" s="4" t="s">
        <v>437</v>
      </c>
      <c r="C68" s="5">
        <v>35.466666666666669</v>
      </c>
      <c r="D68" s="5">
        <v>139.19999999999999</v>
      </c>
      <c r="E68" s="4">
        <v>5</v>
      </c>
      <c r="F68" s="4" t="s">
        <v>318</v>
      </c>
      <c r="G68" s="4">
        <v>655</v>
      </c>
      <c r="H68" s="16">
        <v>11.325969860906765</v>
      </c>
      <c r="I68" s="6">
        <v>10</v>
      </c>
      <c r="J68" s="6"/>
      <c r="K68" s="20">
        <v>9.8661122308931475</v>
      </c>
      <c r="L68" s="7">
        <v>3012.8014818173579</v>
      </c>
      <c r="M68" s="7"/>
      <c r="N68" s="21">
        <v>2742.3600000000019</v>
      </c>
      <c r="O68" s="7">
        <v>3041.3426604437605</v>
      </c>
      <c r="P68" s="4" t="s">
        <v>136</v>
      </c>
      <c r="Q68" s="4" t="s">
        <v>150</v>
      </c>
      <c r="R68" s="4" t="s">
        <v>51</v>
      </c>
      <c r="S68" s="4" t="s">
        <v>75</v>
      </c>
      <c r="T68" s="4" t="s">
        <v>207</v>
      </c>
    </row>
    <row r="69" spans="1:20" s="1" customFormat="1" ht="47.4" customHeight="1" x14ac:dyDescent="0.45">
      <c r="A69" s="3">
        <v>65</v>
      </c>
      <c r="B69" s="4" t="s">
        <v>438</v>
      </c>
      <c r="C69" s="5">
        <v>35.466666666666669</v>
      </c>
      <c r="D69" s="5">
        <v>139.19999999999999</v>
      </c>
      <c r="E69" s="4">
        <v>7</v>
      </c>
      <c r="F69" s="4" t="s">
        <v>319</v>
      </c>
      <c r="G69" s="4">
        <v>655</v>
      </c>
      <c r="H69" s="16">
        <v>11.014428936799064</v>
      </c>
      <c r="I69" s="6">
        <v>10</v>
      </c>
      <c r="J69" s="6"/>
      <c r="K69" s="20">
        <v>9.8661122308931475</v>
      </c>
      <c r="L69" s="7">
        <v>3012.8014818173579</v>
      </c>
      <c r="M69" s="7"/>
      <c r="N69" s="21">
        <v>2742.3600000000019</v>
      </c>
      <c r="O69" s="7">
        <v>1884.6883255305997</v>
      </c>
      <c r="P69" s="4" t="s">
        <v>136</v>
      </c>
      <c r="Q69" s="4" t="s">
        <v>150</v>
      </c>
      <c r="R69" s="4" t="s">
        <v>51</v>
      </c>
      <c r="S69" s="4" t="s">
        <v>203</v>
      </c>
      <c r="T69" s="4" t="s">
        <v>207</v>
      </c>
    </row>
    <row r="70" spans="1:20" s="1" customFormat="1" ht="36" customHeight="1" x14ac:dyDescent="0.45">
      <c r="A70" s="3">
        <v>66</v>
      </c>
      <c r="B70" s="4" t="s">
        <v>241</v>
      </c>
      <c r="C70" s="5">
        <v>35.466666666666669</v>
      </c>
      <c r="D70" s="5">
        <v>139.06666666666666</v>
      </c>
      <c r="E70" s="4">
        <v>3.8</v>
      </c>
      <c r="F70" s="4" t="s">
        <v>320</v>
      </c>
      <c r="G70" s="4">
        <v>530</v>
      </c>
      <c r="H70" s="16">
        <v>12.591881893838918</v>
      </c>
      <c r="I70" s="6">
        <v>12</v>
      </c>
      <c r="J70" s="6"/>
      <c r="K70" s="20">
        <v>11.317281836287668</v>
      </c>
      <c r="L70" s="7">
        <v>2260</v>
      </c>
      <c r="M70" s="7"/>
      <c r="N70" s="21">
        <v>2178.5000000000005</v>
      </c>
      <c r="O70" s="7">
        <v>600</v>
      </c>
      <c r="P70" s="4" t="s">
        <v>153</v>
      </c>
      <c r="Q70" s="4" t="s">
        <v>150</v>
      </c>
      <c r="R70" s="4" t="s">
        <v>51</v>
      </c>
      <c r="S70" s="4" t="s">
        <v>76</v>
      </c>
      <c r="T70" s="4" t="s">
        <v>243</v>
      </c>
    </row>
    <row r="71" spans="1:20" s="1" customFormat="1" ht="36" customHeight="1" x14ac:dyDescent="0.45">
      <c r="A71" s="3">
        <v>67</v>
      </c>
      <c r="B71" s="4" t="s">
        <v>242</v>
      </c>
      <c r="C71" s="5">
        <v>35.466666666666669</v>
      </c>
      <c r="D71" s="5">
        <v>139.06666666666666</v>
      </c>
      <c r="E71" s="4">
        <v>3.1</v>
      </c>
      <c r="F71" s="4" t="s">
        <v>320</v>
      </c>
      <c r="G71" s="4">
        <v>530</v>
      </c>
      <c r="H71" s="16">
        <v>14.165705400209299</v>
      </c>
      <c r="I71" s="6">
        <v>12</v>
      </c>
      <c r="J71" s="6"/>
      <c r="K71" s="20">
        <v>11.317281836287668</v>
      </c>
      <c r="L71" s="7">
        <v>2260</v>
      </c>
      <c r="M71" s="7"/>
      <c r="N71" s="21">
        <v>2178.5000000000005</v>
      </c>
      <c r="O71" s="7">
        <v>1490</v>
      </c>
      <c r="P71" s="4" t="s">
        <v>153</v>
      </c>
      <c r="Q71" s="4" t="s">
        <v>150</v>
      </c>
      <c r="R71" s="4" t="s">
        <v>51</v>
      </c>
      <c r="S71" s="4" t="s">
        <v>76</v>
      </c>
      <c r="T71" s="4" t="s">
        <v>243</v>
      </c>
    </row>
    <row r="72" spans="1:20" s="1" customFormat="1" ht="36" customHeight="1" x14ac:dyDescent="0.45">
      <c r="A72" s="3">
        <v>68</v>
      </c>
      <c r="B72" s="4" t="s">
        <v>128</v>
      </c>
      <c r="C72" s="5">
        <v>35.399666666666668</v>
      </c>
      <c r="D72" s="5">
        <v>137.2097861111111</v>
      </c>
      <c r="E72" s="4">
        <v>23.3</v>
      </c>
      <c r="F72" s="4" t="s">
        <v>321</v>
      </c>
      <c r="G72" s="4">
        <v>299</v>
      </c>
      <c r="H72" s="16">
        <v>1.7240425623355771</v>
      </c>
      <c r="I72" s="6">
        <v>15</v>
      </c>
      <c r="J72" s="6"/>
      <c r="K72" s="20">
        <v>13.299022927990871</v>
      </c>
      <c r="L72" s="7">
        <f>(1720*13+1475)/14</f>
        <v>1702.5</v>
      </c>
      <c r="M72" s="7"/>
      <c r="N72" s="21">
        <v>1767.5009825833333</v>
      </c>
      <c r="O72" s="7">
        <f>(970*13+757)/14</f>
        <v>954.78571428571433</v>
      </c>
      <c r="P72" s="4" t="s">
        <v>153</v>
      </c>
      <c r="Q72" s="4" t="s">
        <v>149</v>
      </c>
      <c r="R72" s="4" t="s">
        <v>51</v>
      </c>
      <c r="S72" s="6" t="s">
        <v>156</v>
      </c>
      <c r="T72" s="4" t="s">
        <v>239</v>
      </c>
    </row>
    <row r="73" spans="1:20" s="1" customFormat="1" ht="36" customHeight="1" x14ac:dyDescent="0.45">
      <c r="A73" s="3">
        <v>69</v>
      </c>
      <c r="B73" s="4" t="s">
        <v>124</v>
      </c>
      <c r="C73" s="5">
        <v>35.389294444444445</v>
      </c>
      <c r="D73" s="5">
        <v>137.21980277777777</v>
      </c>
      <c r="E73" s="4">
        <v>15.5</v>
      </c>
      <c r="F73" s="4" t="s">
        <v>322</v>
      </c>
      <c r="G73" s="4">
        <v>217</v>
      </c>
      <c r="H73" s="16">
        <v>1.8870775724207183</v>
      </c>
      <c r="I73" s="6">
        <v>15</v>
      </c>
      <c r="J73" s="6"/>
      <c r="K73" s="20">
        <v>13.456892079045859</v>
      </c>
      <c r="L73" s="7">
        <v>1579</v>
      </c>
      <c r="M73" s="7"/>
      <c r="N73" s="21">
        <v>1723.7707914782604</v>
      </c>
      <c r="O73" s="7">
        <v>731</v>
      </c>
      <c r="P73" s="4" t="s">
        <v>136</v>
      </c>
      <c r="Q73" s="4" t="s">
        <v>149</v>
      </c>
      <c r="R73" s="4" t="s">
        <v>51</v>
      </c>
      <c r="S73" s="6" t="s">
        <v>154</v>
      </c>
      <c r="T73" s="4" t="s">
        <v>239</v>
      </c>
    </row>
    <row r="74" spans="1:20" s="1" customFormat="1" ht="36" customHeight="1" x14ac:dyDescent="0.45">
      <c r="A74" s="3">
        <v>70</v>
      </c>
      <c r="B74" s="4" t="s">
        <v>127</v>
      </c>
      <c r="C74" s="5">
        <v>35.388244444444446</v>
      </c>
      <c r="D74" s="5">
        <v>137.24673611111109</v>
      </c>
      <c r="E74" s="4">
        <v>27</v>
      </c>
      <c r="F74" s="4" t="s">
        <v>323</v>
      </c>
      <c r="G74" s="4">
        <v>192</v>
      </c>
      <c r="H74" s="16">
        <v>1.9161667844793473</v>
      </c>
      <c r="I74" s="6">
        <v>15</v>
      </c>
      <c r="J74" s="6"/>
      <c r="K74" s="20">
        <v>13.457173186684935</v>
      </c>
      <c r="L74" s="7">
        <f>AVERAGE(1883,1947,1283,1587,1345,1641,1729,1970,2125,1385)</f>
        <v>1689.5</v>
      </c>
      <c r="M74" s="7"/>
      <c r="N74" s="21">
        <v>1799.6339307000003</v>
      </c>
      <c r="O74" s="7">
        <v>1234</v>
      </c>
      <c r="P74" s="4" t="s">
        <v>136</v>
      </c>
      <c r="Q74" s="4" t="s">
        <v>149</v>
      </c>
      <c r="R74" s="4" t="s">
        <v>51</v>
      </c>
      <c r="S74" s="6" t="s">
        <v>155</v>
      </c>
      <c r="T74" s="4" t="s">
        <v>239</v>
      </c>
    </row>
    <row r="75" spans="1:20" s="1" customFormat="1" ht="36" customHeight="1" x14ac:dyDescent="0.45">
      <c r="A75" s="3">
        <v>71</v>
      </c>
      <c r="B75" s="4" t="s">
        <v>125</v>
      </c>
      <c r="C75" s="5">
        <v>35.386688888888891</v>
      </c>
      <c r="D75" s="5">
        <v>137.22605000000001</v>
      </c>
      <c r="E75" s="4">
        <v>1.5</v>
      </c>
      <c r="F75" s="4" t="s">
        <v>324</v>
      </c>
      <c r="G75" s="4">
        <v>292</v>
      </c>
      <c r="H75" s="16">
        <v>5.0962697185152885</v>
      </c>
      <c r="I75" s="6">
        <v>15</v>
      </c>
      <c r="J75" s="6"/>
      <c r="K75" s="20">
        <v>13.456892079045859</v>
      </c>
      <c r="L75" s="7">
        <v>1646</v>
      </c>
      <c r="M75" s="7"/>
      <c r="N75" s="21">
        <v>1723.7707914782604</v>
      </c>
      <c r="O75" s="7">
        <v>702</v>
      </c>
      <c r="P75" s="4" t="s">
        <v>136</v>
      </c>
      <c r="Q75" s="4" t="s">
        <v>149</v>
      </c>
      <c r="R75" s="4" t="s">
        <v>51</v>
      </c>
      <c r="S75" s="6" t="s">
        <v>154</v>
      </c>
      <c r="T75" s="4" t="s">
        <v>239</v>
      </c>
    </row>
    <row r="76" spans="1:20" s="1" customFormat="1" ht="36" customHeight="1" x14ac:dyDescent="0.45">
      <c r="A76" s="3">
        <v>72</v>
      </c>
      <c r="B76" s="4" t="s">
        <v>123</v>
      </c>
      <c r="C76" s="5">
        <v>35.385313888888888</v>
      </c>
      <c r="D76" s="5">
        <v>137.22326666666666</v>
      </c>
      <c r="E76" s="4">
        <v>53.5</v>
      </c>
      <c r="F76" s="4" t="s">
        <v>325</v>
      </c>
      <c r="G76" s="4">
        <v>217</v>
      </c>
      <c r="H76" s="16">
        <v>1.4210745652760626</v>
      </c>
      <c r="I76" s="6">
        <v>15</v>
      </c>
      <c r="J76" s="6"/>
      <c r="K76" s="20">
        <v>13.456892079045859</v>
      </c>
      <c r="L76" s="7">
        <v>1579</v>
      </c>
      <c r="M76" s="7"/>
      <c r="N76" s="21">
        <v>1723.7707914782604</v>
      </c>
      <c r="O76" s="7">
        <v>979</v>
      </c>
      <c r="P76" s="4" t="s">
        <v>136</v>
      </c>
      <c r="Q76" s="4" t="s">
        <v>149</v>
      </c>
      <c r="R76" s="4" t="s">
        <v>51</v>
      </c>
      <c r="S76" s="6" t="s">
        <v>154</v>
      </c>
      <c r="T76" s="4" t="s">
        <v>239</v>
      </c>
    </row>
    <row r="77" spans="1:20" s="1" customFormat="1" ht="36" customHeight="1" x14ac:dyDescent="0.45">
      <c r="A77" s="3">
        <v>73</v>
      </c>
      <c r="B77" s="4" t="s">
        <v>129</v>
      </c>
      <c r="C77" s="5">
        <v>35.377994444444447</v>
      </c>
      <c r="D77" s="5">
        <v>137.22818611111111</v>
      </c>
      <c r="E77" s="4">
        <v>2390</v>
      </c>
      <c r="F77" s="4" t="s">
        <v>326</v>
      </c>
      <c r="G77" s="4">
        <v>299</v>
      </c>
      <c r="H77" s="16">
        <v>0.49754034236921563</v>
      </c>
      <c r="I77" s="6">
        <v>15</v>
      </c>
      <c r="J77" s="6"/>
      <c r="K77" s="20">
        <v>13.457173186684935</v>
      </c>
      <c r="L77" s="7">
        <f>(1720*13+1475)/14</f>
        <v>1702.5</v>
      </c>
      <c r="M77" s="7"/>
      <c r="N77" s="21">
        <v>1799.6339307000003</v>
      </c>
      <c r="O77" s="7">
        <f>(995*13+748)/14</f>
        <v>977.35714285714289</v>
      </c>
      <c r="P77" s="4" t="s">
        <v>136</v>
      </c>
      <c r="Q77" s="4" t="s">
        <v>149</v>
      </c>
      <c r="R77" s="4" t="s">
        <v>7</v>
      </c>
      <c r="S77" s="6" t="s">
        <v>155</v>
      </c>
      <c r="T77" s="4" t="s">
        <v>239</v>
      </c>
    </row>
    <row r="78" spans="1:20" s="1" customFormat="1" ht="36" customHeight="1" x14ac:dyDescent="0.45">
      <c r="A78" s="3">
        <v>74</v>
      </c>
      <c r="B78" s="4" t="s">
        <v>126</v>
      </c>
      <c r="C78" s="5">
        <v>35.371136111111113</v>
      </c>
      <c r="D78" s="5">
        <v>137.23582499999998</v>
      </c>
      <c r="E78" s="4">
        <v>141</v>
      </c>
      <c r="F78" s="4" t="s">
        <v>327</v>
      </c>
      <c r="G78" s="4">
        <v>192</v>
      </c>
      <c r="H78" s="16">
        <v>1.6725139358644916</v>
      </c>
      <c r="I78" s="6">
        <v>15</v>
      </c>
      <c r="J78" s="6"/>
      <c r="K78" s="20">
        <v>13.457173186684935</v>
      </c>
      <c r="L78" s="7">
        <f>AVERAGE(1883,1947,1283,1587,1345,1641,1729,1970,2125,1385)</f>
        <v>1689.5</v>
      </c>
      <c r="M78" s="7"/>
      <c r="N78" s="21">
        <v>1799.6339307000003</v>
      </c>
      <c r="O78" s="7">
        <v>950</v>
      </c>
      <c r="P78" s="4" t="s">
        <v>136</v>
      </c>
      <c r="Q78" s="4" t="s">
        <v>149</v>
      </c>
      <c r="R78" s="4" t="s">
        <v>51</v>
      </c>
      <c r="S78" s="6" t="s">
        <v>155</v>
      </c>
      <c r="T78" s="4" t="s">
        <v>239</v>
      </c>
    </row>
    <row r="79" spans="1:20" s="1" customFormat="1" ht="36" customHeight="1" x14ac:dyDescent="0.45">
      <c r="A79" s="3">
        <v>75</v>
      </c>
      <c r="B79" s="4" t="s">
        <v>90</v>
      </c>
      <c r="C79" s="5">
        <v>35.367777777777775</v>
      </c>
      <c r="D79" s="5">
        <v>135.91666666666666</v>
      </c>
      <c r="E79" s="4">
        <v>1.92</v>
      </c>
      <c r="F79" s="4" t="s">
        <v>328</v>
      </c>
      <c r="G79" s="4">
        <v>80</v>
      </c>
      <c r="H79" s="16">
        <v>10.882947908926154</v>
      </c>
      <c r="I79" s="6">
        <v>12.2</v>
      </c>
      <c r="J79" s="6"/>
      <c r="K79" s="20">
        <v>12.057308082602738</v>
      </c>
      <c r="L79" s="7">
        <f>(2303+1955)/2</f>
        <v>2129</v>
      </c>
      <c r="M79" s="7"/>
      <c r="N79" s="21">
        <v>2105.4200190000001</v>
      </c>
      <c r="O79" s="7">
        <f>(1181+929)/2</f>
        <v>1055</v>
      </c>
      <c r="P79" s="4" t="s">
        <v>136</v>
      </c>
      <c r="Q79" s="4" t="s">
        <v>149</v>
      </c>
      <c r="R79" s="4" t="s">
        <v>51</v>
      </c>
      <c r="S79" s="4" t="s">
        <v>91</v>
      </c>
      <c r="T79" s="4" t="s">
        <v>223</v>
      </c>
    </row>
    <row r="80" spans="1:20" s="1" customFormat="1" ht="36" customHeight="1" x14ac:dyDescent="0.45">
      <c r="A80" s="3">
        <v>76</v>
      </c>
      <c r="B80" s="4" t="s">
        <v>92</v>
      </c>
      <c r="C80" s="5">
        <v>35.367777777777775</v>
      </c>
      <c r="D80" s="5">
        <v>135.91666666666666</v>
      </c>
      <c r="E80" s="4">
        <v>1.1000000000000001</v>
      </c>
      <c r="F80" s="4" t="s">
        <v>93</v>
      </c>
      <c r="G80" s="4">
        <v>80</v>
      </c>
      <c r="H80" s="16">
        <v>15.319136233993456</v>
      </c>
      <c r="I80" s="6">
        <v>12.2</v>
      </c>
      <c r="J80" s="6"/>
      <c r="K80" s="20">
        <v>12.057308082602738</v>
      </c>
      <c r="L80" s="7">
        <f>(2303+1955)/2</f>
        <v>2129</v>
      </c>
      <c r="M80" s="7"/>
      <c r="N80" s="21">
        <v>2105.4200190000001</v>
      </c>
      <c r="O80" s="7">
        <f>(1819+1316)/2</f>
        <v>1567.5</v>
      </c>
      <c r="P80" s="4" t="s">
        <v>136</v>
      </c>
      <c r="Q80" s="4" t="s">
        <v>149</v>
      </c>
      <c r="R80" s="4" t="s">
        <v>51</v>
      </c>
      <c r="S80" s="4" t="s">
        <v>91</v>
      </c>
      <c r="T80" s="4" t="s">
        <v>223</v>
      </c>
    </row>
    <row r="81" spans="1:20" s="1" customFormat="1" ht="36" customHeight="1" x14ac:dyDescent="0.45">
      <c r="A81" s="3">
        <v>77</v>
      </c>
      <c r="B81" s="4" t="s">
        <v>122</v>
      </c>
      <c r="C81" s="5">
        <v>35.35</v>
      </c>
      <c r="D81" s="5">
        <v>137.71666666666667</v>
      </c>
      <c r="E81" s="4">
        <v>300</v>
      </c>
      <c r="F81" s="4" t="s">
        <v>329</v>
      </c>
      <c r="G81" s="4">
        <v>940</v>
      </c>
      <c r="H81" s="16">
        <v>3.8230427146111783</v>
      </c>
      <c r="I81" s="6">
        <v>4.5</v>
      </c>
      <c r="J81" s="6"/>
      <c r="K81" s="20">
        <v>9.4418930232876566</v>
      </c>
      <c r="L81" s="7">
        <v>2363</v>
      </c>
      <c r="M81" s="7"/>
      <c r="N81" s="21">
        <v>2453.2611209999991</v>
      </c>
      <c r="O81" s="7">
        <v>1979</v>
      </c>
      <c r="P81" s="4" t="s">
        <v>153</v>
      </c>
      <c r="Q81" s="4" t="s">
        <v>149</v>
      </c>
      <c r="R81" s="4" t="s">
        <v>51</v>
      </c>
      <c r="S81" s="4">
        <v>1990</v>
      </c>
      <c r="T81" s="4" t="s">
        <v>232</v>
      </c>
    </row>
    <row r="82" spans="1:20" s="1" customFormat="1" ht="36" customHeight="1" x14ac:dyDescent="0.45">
      <c r="A82" s="3">
        <v>78</v>
      </c>
      <c r="B82" s="4" t="s">
        <v>40</v>
      </c>
      <c r="C82" s="5">
        <v>35.31666666666667</v>
      </c>
      <c r="D82" s="5">
        <v>135.71666666666667</v>
      </c>
      <c r="E82" s="4">
        <v>489</v>
      </c>
      <c r="F82" s="4" t="s">
        <v>330</v>
      </c>
      <c r="G82" s="4">
        <v>640</v>
      </c>
      <c r="H82" s="16">
        <v>0.82894413681328005</v>
      </c>
      <c r="I82" s="6">
        <v>13.1</v>
      </c>
      <c r="J82" s="6"/>
      <c r="K82" s="20">
        <v>10.693526508767121</v>
      </c>
      <c r="L82" s="7">
        <v>2885</v>
      </c>
      <c r="M82" s="7"/>
      <c r="N82" s="21">
        <v>2328.9302479999997</v>
      </c>
      <c r="O82" s="7">
        <v>2448</v>
      </c>
      <c r="P82" s="4" t="s">
        <v>136</v>
      </c>
      <c r="Q82" s="4" t="s">
        <v>149</v>
      </c>
      <c r="R82" s="4" t="s">
        <v>7</v>
      </c>
      <c r="S82" s="4" t="s">
        <v>41</v>
      </c>
      <c r="T82" s="4" t="s">
        <v>187</v>
      </c>
    </row>
    <row r="83" spans="1:20" s="1" customFormat="1" ht="36" customHeight="1" x14ac:dyDescent="0.45">
      <c r="A83" s="3">
        <v>79</v>
      </c>
      <c r="B83" s="4" t="s">
        <v>42</v>
      </c>
      <c r="C83" s="5">
        <v>35.31666666666667</v>
      </c>
      <c r="D83" s="5">
        <v>135.71666666666667</v>
      </c>
      <c r="E83" s="4">
        <v>7.95</v>
      </c>
      <c r="F83" s="4" t="s">
        <v>331</v>
      </c>
      <c r="G83" s="4">
        <v>640</v>
      </c>
      <c r="H83" s="16">
        <v>11.580918015734937</v>
      </c>
      <c r="I83" s="6">
        <v>13.1</v>
      </c>
      <c r="J83" s="6"/>
      <c r="K83" s="20">
        <v>11.265616232602737</v>
      </c>
      <c r="L83" s="7">
        <f>(2310+2237)/2</f>
        <v>2273.5</v>
      </c>
      <c r="M83" s="7"/>
      <c r="N83" s="21">
        <v>2231.3347679999997</v>
      </c>
      <c r="O83" s="7">
        <f>L83-500</f>
        <v>1773.5</v>
      </c>
      <c r="P83" s="4" t="s">
        <v>136</v>
      </c>
      <c r="Q83" s="4" t="s">
        <v>149</v>
      </c>
      <c r="R83" s="4" t="s">
        <v>7</v>
      </c>
      <c r="S83" s="4">
        <v>1991</v>
      </c>
      <c r="T83" s="4" t="s">
        <v>210</v>
      </c>
    </row>
    <row r="84" spans="1:20" s="1" customFormat="1" ht="36" customHeight="1" x14ac:dyDescent="0.45">
      <c r="A84" s="3">
        <v>80</v>
      </c>
      <c r="B84" s="4" t="s">
        <v>43</v>
      </c>
      <c r="C84" s="5">
        <v>35.299999999999997</v>
      </c>
      <c r="D84" s="5">
        <v>132.88333333333333</v>
      </c>
      <c r="E84" s="4">
        <v>0.34</v>
      </c>
      <c r="F84" s="4" t="s">
        <v>332</v>
      </c>
      <c r="G84" s="4">
        <v>160</v>
      </c>
      <c r="H84" s="16">
        <v>9.256082875208735</v>
      </c>
      <c r="I84" s="6">
        <v>13.4</v>
      </c>
      <c r="J84" s="6"/>
      <c r="K84" s="20">
        <v>14.436229402794515</v>
      </c>
      <c r="L84" s="7">
        <f>(1671+1530+2024.5+1751.5+2092.5)/5</f>
        <v>1813.9</v>
      </c>
      <c r="M84" s="7"/>
      <c r="N84" s="21">
        <v>1834.869704</v>
      </c>
      <c r="O84" s="7">
        <f>(548.1+390.3+491.3+442.3+665.1)/5</f>
        <v>507.41999999999996</v>
      </c>
      <c r="P84" s="4" t="s">
        <v>153</v>
      </c>
      <c r="Q84" s="4" t="s">
        <v>150</v>
      </c>
      <c r="R84" s="4" t="s">
        <v>7</v>
      </c>
      <c r="S84" s="4" t="s">
        <v>44</v>
      </c>
      <c r="T84" s="4" t="s">
        <v>175</v>
      </c>
    </row>
    <row r="85" spans="1:20" s="1" customFormat="1" ht="36" customHeight="1" x14ac:dyDescent="0.45">
      <c r="A85" s="3">
        <v>81</v>
      </c>
      <c r="B85" s="4" t="s">
        <v>45</v>
      </c>
      <c r="C85" s="5">
        <v>35.299999999999997</v>
      </c>
      <c r="D85" s="5">
        <v>132.88333333333333</v>
      </c>
      <c r="E85" s="4">
        <v>1.26</v>
      </c>
      <c r="F85" s="4" t="s">
        <v>333</v>
      </c>
      <c r="G85" s="4">
        <v>160</v>
      </c>
      <c r="H85" s="16">
        <v>12.559705047603403</v>
      </c>
      <c r="I85" s="6">
        <v>13.4</v>
      </c>
      <c r="J85" s="6"/>
      <c r="K85" s="20">
        <v>14.436229402794515</v>
      </c>
      <c r="L85" s="7">
        <f>(1649+1510+2084+1825.5+2101.5)/5</f>
        <v>1834</v>
      </c>
      <c r="M85" s="7"/>
      <c r="N85" s="21">
        <v>1834.869704</v>
      </c>
      <c r="O85" s="7">
        <f>(505.5+392.5+513.5+477.4+650)/5</f>
        <v>507.78000000000003</v>
      </c>
      <c r="P85" s="4" t="s">
        <v>153</v>
      </c>
      <c r="Q85" s="4" t="s">
        <v>150</v>
      </c>
      <c r="R85" s="4" t="s">
        <v>7</v>
      </c>
      <c r="S85" s="4" t="s">
        <v>44</v>
      </c>
      <c r="T85" s="4" t="s">
        <v>175</v>
      </c>
    </row>
    <row r="86" spans="1:20" s="1" customFormat="1" ht="68.400000000000006" customHeight="1" x14ac:dyDescent="0.45">
      <c r="A86" s="3">
        <v>82</v>
      </c>
      <c r="B86" s="4" t="s">
        <v>471</v>
      </c>
      <c r="C86" s="5">
        <v>35.283333333333331</v>
      </c>
      <c r="D86" s="5">
        <v>133.58333333333334</v>
      </c>
      <c r="E86" s="4">
        <v>5.9</v>
      </c>
      <c r="F86" s="4" t="s">
        <v>334</v>
      </c>
      <c r="G86" s="4"/>
      <c r="H86" s="16">
        <v>5.3205453006794929</v>
      </c>
      <c r="I86" s="6">
        <v>10.5</v>
      </c>
      <c r="J86" s="6"/>
      <c r="K86" s="20">
        <v>10.112673704876714</v>
      </c>
      <c r="L86" s="7">
        <v>2085</v>
      </c>
      <c r="M86" s="7"/>
      <c r="N86" s="21">
        <v>2350.4000000000028</v>
      </c>
      <c r="O86" s="7">
        <v>1254</v>
      </c>
      <c r="P86" s="4" t="s">
        <v>136</v>
      </c>
      <c r="Q86" s="4" t="s">
        <v>149</v>
      </c>
      <c r="R86" s="4" t="s">
        <v>7</v>
      </c>
      <c r="S86" s="4">
        <v>2017</v>
      </c>
      <c r="T86" s="9" t="s">
        <v>211</v>
      </c>
    </row>
    <row r="87" spans="1:20" s="1" customFormat="1" ht="36" customHeight="1" x14ac:dyDescent="0.45">
      <c r="A87" s="3">
        <v>83</v>
      </c>
      <c r="B87" s="4" t="s">
        <v>48</v>
      </c>
      <c r="C87" s="5">
        <v>35.283333333333331</v>
      </c>
      <c r="D87" s="5">
        <v>135.83333333333334</v>
      </c>
      <c r="E87" s="4">
        <v>70</v>
      </c>
      <c r="F87" s="4" t="s">
        <v>335</v>
      </c>
      <c r="G87" s="4">
        <v>360</v>
      </c>
      <c r="H87" s="16">
        <v>5.7739565967922033</v>
      </c>
      <c r="I87" s="6">
        <v>13.1</v>
      </c>
      <c r="J87" s="6"/>
      <c r="K87" s="20"/>
      <c r="L87" s="7">
        <f>(2310+2237)/2</f>
        <v>2273.5</v>
      </c>
      <c r="M87" s="7"/>
      <c r="N87" s="21"/>
      <c r="O87" s="7">
        <f>(1686+1637)/2</f>
        <v>1661.5</v>
      </c>
      <c r="P87" s="4" t="s">
        <v>136</v>
      </c>
      <c r="Q87" s="4" t="s">
        <v>149</v>
      </c>
      <c r="R87" s="4" t="s">
        <v>7</v>
      </c>
      <c r="S87" s="4" t="s">
        <v>49</v>
      </c>
      <c r="T87" s="4" t="s">
        <v>176</v>
      </c>
    </row>
    <row r="88" spans="1:20" s="1" customFormat="1" ht="73.2" customHeight="1" x14ac:dyDescent="0.45">
      <c r="A88" s="3">
        <v>84</v>
      </c>
      <c r="B88" s="4" t="s">
        <v>439</v>
      </c>
      <c r="C88" s="5">
        <v>35.25</v>
      </c>
      <c r="D88" s="5">
        <v>137.1</v>
      </c>
      <c r="E88" s="4">
        <v>13.9</v>
      </c>
      <c r="F88" s="4" t="s">
        <v>336</v>
      </c>
      <c r="G88" s="4">
        <v>148</v>
      </c>
      <c r="H88" s="16">
        <v>2.6850823477512895</v>
      </c>
      <c r="I88" s="6">
        <v>15.317647058823528</v>
      </c>
      <c r="J88" s="6"/>
      <c r="K88" s="20"/>
      <c r="L88" s="7">
        <v>1628.075</v>
      </c>
      <c r="M88" s="7"/>
      <c r="N88" s="21"/>
      <c r="O88" s="7">
        <v>983.48235294117626</v>
      </c>
      <c r="P88" s="4" t="s">
        <v>153</v>
      </c>
      <c r="Q88" s="4" t="s">
        <v>149</v>
      </c>
      <c r="R88" s="4" t="s">
        <v>51</v>
      </c>
      <c r="S88" s="4" t="s">
        <v>404</v>
      </c>
      <c r="T88" s="4" t="s">
        <v>472</v>
      </c>
    </row>
    <row r="89" spans="1:20" s="1" customFormat="1" ht="47.4" customHeight="1" x14ac:dyDescent="0.45">
      <c r="A89" s="3">
        <v>85</v>
      </c>
      <c r="B89" s="4" t="s">
        <v>440</v>
      </c>
      <c r="C89" s="5">
        <v>35.25</v>
      </c>
      <c r="D89" s="5">
        <v>137.13333333333333</v>
      </c>
      <c r="E89" s="4">
        <v>106.7</v>
      </c>
      <c r="F89" s="4" t="s">
        <v>337</v>
      </c>
      <c r="G89" s="4">
        <v>352</v>
      </c>
      <c r="H89" s="16">
        <v>2.667753569796933</v>
      </c>
      <c r="I89" s="6">
        <v>12.99375</v>
      </c>
      <c r="J89" s="6"/>
      <c r="K89" s="20"/>
      <c r="L89" s="7">
        <v>1795.48125</v>
      </c>
      <c r="M89" s="7"/>
      <c r="N89" s="21"/>
      <c r="O89" s="7">
        <v>1067.8941176470589</v>
      </c>
      <c r="P89" s="4" t="s">
        <v>153</v>
      </c>
      <c r="Q89" s="4" t="s">
        <v>149</v>
      </c>
      <c r="R89" s="4" t="s">
        <v>51</v>
      </c>
      <c r="S89" s="4" t="s">
        <v>404</v>
      </c>
      <c r="T89" s="4" t="s">
        <v>472</v>
      </c>
    </row>
    <row r="90" spans="1:20" s="1" customFormat="1" ht="37.799999999999997" customHeight="1" x14ac:dyDescent="0.45">
      <c r="A90" s="3">
        <v>86</v>
      </c>
      <c r="B90" s="4" t="s">
        <v>441</v>
      </c>
      <c r="C90" s="5">
        <v>35.233333333333334</v>
      </c>
      <c r="D90" s="5">
        <v>137.1</v>
      </c>
      <c r="E90" s="4">
        <v>109.6</v>
      </c>
      <c r="F90" s="4" t="s">
        <v>338</v>
      </c>
      <c r="G90" s="4">
        <v>128</v>
      </c>
      <c r="H90" s="16">
        <v>0.74915940997492381</v>
      </c>
      <c r="I90" s="6">
        <v>14.1</v>
      </c>
      <c r="J90" s="6"/>
      <c r="K90" s="20"/>
      <c r="L90" s="7">
        <v>1551.7</v>
      </c>
      <c r="M90" s="7"/>
      <c r="N90" s="21"/>
      <c r="O90" s="7">
        <v>893.57999999999993</v>
      </c>
      <c r="P90" s="4" t="s">
        <v>153</v>
      </c>
      <c r="Q90" s="4" t="s">
        <v>149</v>
      </c>
      <c r="R90" s="4" t="s">
        <v>51</v>
      </c>
      <c r="S90" s="4" t="s">
        <v>84</v>
      </c>
      <c r="T90" s="4" t="s">
        <v>221</v>
      </c>
    </row>
    <row r="91" spans="1:20" s="1" customFormat="1" ht="54" customHeight="1" x14ac:dyDescent="0.45">
      <c r="A91" s="3">
        <v>87</v>
      </c>
      <c r="B91" s="4" t="s">
        <v>442</v>
      </c>
      <c r="C91" s="5">
        <v>35.218611111111116</v>
      </c>
      <c r="D91" s="5">
        <v>137.16499999999999</v>
      </c>
      <c r="E91" s="4">
        <v>1.42</v>
      </c>
      <c r="F91" s="4" t="s">
        <v>339</v>
      </c>
      <c r="G91" s="4">
        <v>304</v>
      </c>
      <c r="H91" s="16">
        <v>6.3110475051148729</v>
      </c>
      <c r="I91" s="6">
        <v>14.1</v>
      </c>
      <c r="J91" s="6"/>
      <c r="K91" s="20"/>
      <c r="L91" s="7">
        <v>2029.2857142857142</v>
      </c>
      <c r="M91" s="7"/>
      <c r="N91" s="21"/>
      <c r="O91" s="7">
        <v>1127.742857142857</v>
      </c>
      <c r="P91" s="4" t="s">
        <v>153</v>
      </c>
      <c r="Q91" s="4" t="s">
        <v>149</v>
      </c>
      <c r="R91" s="4" t="s">
        <v>51</v>
      </c>
      <c r="S91" s="4" t="s">
        <v>222</v>
      </c>
      <c r="T91" s="4" t="s">
        <v>473</v>
      </c>
    </row>
    <row r="92" spans="1:20" s="1" customFormat="1" ht="48.6" customHeight="1" x14ac:dyDescent="0.45">
      <c r="A92" s="3">
        <v>88</v>
      </c>
      <c r="B92" s="4" t="s">
        <v>443</v>
      </c>
      <c r="C92" s="5">
        <v>35.218611111111116</v>
      </c>
      <c r="D92" s="5">
        <v>137.16499999999999</v>
      </c>
      <c r="E92" s="4">
        <v>1.19</v>
      </c>
      <c r="F92" s="4" t="s">
        <v>85</v>
      </c>
      <c r="G92" s="4">
        <v>304</v>
      </c>
      <c r="H92" s="16">
        <v>7.1547890687427884</v>
      </c>
      <c r="I92" s="6">
        <v>14.1</v>
      </c>
      <c r="J92" s="6"/>
      <c r="K92" s="20"/>
      <c r="L92" s="7">
        <v>2054.8888888888887</v>
      </c>
      <c r="M92" s="7"/>
      <c r="N92" s="21"/>
      <c r="O92" s="7">
        <v>1266.1111111111111</v>
      </c>
      <c r="P92" s="4" t="s">
        <v>153</v>
      </c>
      <c r="Q92" s="4" t="s">
        <v>149</v>
      </c>
      <c r="R92" s="4" t="s">
        <v>51</v>
      </c>
      <c r="S92" s="4" t="s">
        <v>222</v>
      </c>
      <c r="T92" s="4" t="s">
        <v>473</v>
      </c>
    </row>
    <row r="93" spans="1:20" s="1" customFormat="1" ht="96.6" customHeight="1" x14ac:dyDescent="0.45">
      <c r="A93" s="3">
        <v>89</v>
      </c>
      <c r="B93" s="4" t="s">
        <v>444</v>
      </c>
      <c r="C93" s="5">
        <v>35.218611111111116</v>
      </c>
      <c r="D93" s="5">
        <v>137.16499999999999</v>
      </c>
      <c r="E93" s="4">
        <v>88.5</v>
      </c>
      <c r="F93" s="4" t="s">
        <v>340</v>
      </c>
      <c r="G93" s="4">
        <v>304</v>
      </c>
      <c r="H93" s="16">
        <v>3.7556484315515157</v>
      </c>
      <c r="I93" s="6">
        <v>13.169999999999998</v>
      </c>
      <c r="J93" s="6"/>
      <c r="K93" s="20"/>
      <c r="L93" s="7">
        <v>1852.8050000000003</v>
      </c>
      <c r="M93" s="7"/>
      <c r="N93" s="21"/>
      <c r="O93" s="7">
        <v>1035.2099999999998</v>
      </c>
      <c r="P93" s="4" t="s">
        <v>153</v>
      </c>
      <c r="Q93" s="4" t="s">
        <v>149</v>
      </c>
      <c r="R93" s="4" t="s">
        <v>51</v>
      </c>
      <c r="S93" s="4" t="s">
        <v>405</v>
      </c>
      <c r="T93" s="4" t="s">
        <v>472</v>
      </c>
    </row>
    <row r="94" spans="1:20" s="1" customFormat="1" ht="36" customHeight="1" x14ac:dyDescent="0.45">
      <c r="A94" s="3">
        <v>90</v>
      </c>
      <c r="B94" s="4" t="s">
        <v>445</v>
      </c>
      <c r="C94" s="5">
        <v>35.216666666666669</v>
      </c>
      <c r="D94" s="5">
        <v>137.16666666666666</v>
      </c>
      <c r="E94" s="4">
        <v>0.255</v>
      </c>
      <c r="F94" s="4" t="s">
        <v>341</v>
      </c>
      <c r="G94" s="4"/>
      <c r="H94" s="16">
        <v>14.479220051673112</v>
      </c>
      <c r="I94" s="6">
        <v>12.7</v>
      </c>
      <c r="J94" s="6"/>
      <c r="K94" s="20">
        <v>12.428355798082205</v>
      </c>
      <c r="L94" s="7">
        <v>1903</v>
      </c>
      <c r="M94" s="7"/>
      <c r="N94" s="21">
        <v>2020.7119779999998</v>
      </c>
      <c r="O94" s="7">
        <v>833.5</v>
      </c>
      <c r="P94" s="4" t="s">
        <v>153</v>
      </c>
      <c r="Q94" s="4" t="s">
        <v>149</v>
      </c>
      <c r="R94" s="4" t="s">
        <v>51</v>
      </c>
      <c r="S94" s="4" t="s">
        <v>132</v>
      </c>
      <c r="T94" s="4" t="s">
        <v>158</v>
      </c>
    </row>
    <row r="95" spans="1:20" s="1" customFormat="1" ht="49.2" customHeight="1" x14ac:dyDescent="0.45">
      <c r="A95" s="3">
        <v>91</v>
      </c>
      <c r="B95" s="4" t="s">
        <v>446</v>
      </c>
      <c r="C95" s="5">
        <v>35.205555555555556</v>
      </c>
      <c r="D95" s="5">
        <v>140.10305555555556</v>
      </c>
      <c r="E95" s="4">
        <v>0.8</v>
      </c>
      <c r="F95" s="4" t="s">
        <v>342</v>
      </c>
      <c r="G95" s="4">
        <v>120</v>
      </c>
      <c r="H95" s="16">
        <v>17.332971720660602</v>
      </c>
      <c r="I95" s="6">
        <v>14</v>
      </c>
      <c r="J95" s="6"/>
      <c r="K95" s="20">
        <v>13.8</v>
      </c>
      <c r="L95" s="7">
        <v>2322.4037759006646</v>
      </c>
      <c r="M95" s="7"/>
      <c r="N95" s="21">
        <v>2038.6717779999999</v>
      </c>
      <c r="O95" s="7">
        <v>932.75636197784559</v>
      </c>
      <c r="P95" s="4" t="s">
        <v>136</v>
      </c>
      <c r="Q95" s="4" t="s">
        <v>150</v>
      </c>
      <c r="R95" s="4" t="s">
        <v>51</v>
      </c>
      <c r="S95" s="4" t="s">
        <v>86</v>
      </c>
      <c r="T95" s="4" t="s">
        <v>220</v>
      </c>
    </row>
    <row r="96" spans="1:20" s="1" customFormat="1" ht="47.4" customHeight="1" x14ac:dyDescent="0.45">
      <c r="A96" s="3">
        <v>92</v>
      </c>
      <c r="B96" s="4" t="s">
        <v>447</v>
      </c>
      <c r="C96" s="5">
        <v>35.205555555555556</v>
      </c>
      <c r="D96" s="5">
        <v>140.10305555555556</v>
      </c>
      <c r="E96" s="4">
        <v>1.1000000000000001</v>
      </c>
      <c r="F96" s="4" t="s">
        <v>343</v>
      </c>
      <c r="G96" s="4">
        <v>120</v>
      </c>
      <c r="H96" s="16">
        <v>15.175906848339368</v>
      </c>
      <c r="I96" s="6">
        <v>14</v>
      </c>
      <c r="J96" s="6"/>
      <c r="K96" s="23">
        <v>13.690458180000002</v>
      </c>
      <c r="L96" s="7">
        <v>2057</v>
      </c>
      <c r="M96" s="7"/>
      <c r="N96" s="21">
        <v>1812.9641839999999</v>
      </c>
      <c r="O96" s="7">
        <v>707.75</v>
      </c>
      <c r="P96" s="4" t="s">
        <v>136</v>
      </c>
      <c r="Q96" s="4" t="s">
        <v>150</v>
      </c>
      <c r="R96" s="4" t="s">
        <v>51</v>
      </c>
      <c r="S96" s="4" t="s">
        <v>257</v>
      </c>
      <c r="T96" s="4" t="s">
        <v>220</v>
      </c>
    </row>
    <row r="97" spans="1:20" s="1" customFormat="1" ht="36" customHeight="1" x14ac:dyDescent="0.45">
      <c r="A97" s="3">
        <v>93</v>
      </c>
      <c r="B97" s="4" t="s">
        <v>244</v>
      </c>
      <c r="C97" s="5">
        <v>35.18</v>
      </c>
      <c r="D97" s="5">
        <v>137.11000000000001</v>
      </c>
      <c r="E97" s="4">
        <v>0.2</v>
      </c>
      <c r="F97" s="4" t="s">
        <v>344</v>
      </c>
      <c r="G97" s="4">
        <v>140</v>
      </c>
      <c r="H97" s="16">
        <v>8.4958570476096611</v>
      </c>
      <c r="I97" s="6">
        <v>16.2</v>
      </c>
      <c r="J97" s="6"/>
      <c r="K97" s="20">
        <v>14.782895938904105</v>
      </c>
      <c r="L97" s="7">
        <v>1196.2</v>
      </c>
      <c r="M97" s="7"/>
      <c r="N97" s="21">
        <v>1583.6582620000006</v>
      </c>
      <c r="O97" s="7">
        <v>693.4</v>
      </c>
      <c r="P97" s="4" t="s">
        <v>153</v>
      </c>
      <c r="Q97" s="4" t="s">
        <v>149</v>
      </c>
      <c r="R97" s="4" t="s">
        <v>51</v>
      </c>
      <c r="S97" s="4" t="s">
        <v>246</v>
      </c>
      <c r="T97" s="4" t="s">
        <v>245</v>
      </c>
    </row>
    <row r="98" spans="1:20" s="1" customFormat="1" ht="36" customHeight="1" x14ac:dyDescent="0.45">
      <c r="A98" s="3">
        <v>94</v>
      </c>
      <c r="B98" s="4" t="s">
        <v>448</v>
      </c>
      <c r="C98" s="5">
        <v>35.06666666666667</v>
      </c>
      <c r="D98" s="5">
        <v>135.71666666666667</v>
      </c>
      <c r="E98" s="4">
        <v>4.4000000000000004</v>
      </c>
      <c r="F98" s="4" t="s">
        <v>345</v>
      </c>
      <c r="G98" s="4">
        <v>100</v>
      </c>
      <c r="H98" s="16">
        <v>8.3132404246762395</v>
      </c>
      <c r="I98" s="6">
        <v>14.7</v>
      </c>
      <c r="J98" s="6"/>
      <c r="K98" s="20"/>
      <c r="L98" s="7">
        <v>1629.05</v>
      </c>
      <c r="M98" s="7"/>
      <c r="N98" s="21"/>
      <c r="O98" s="7">
        <v>943.90000000000009</v>
      </c>
      <c r="P98" s="4" t="s">
        <v>136</v>
      </c>
      <c r="Q98" s="4" t="s">
        <v>151</v>
      </c>
      <c r="R98" s="4" t="s">
        <v>51</v>
      </c>
      <c r="S98" s="4" t="s">
        <v>256</v>
      </c>
      <c r="T98" s="4" t="s">
        <v>255</v>
      </c>
    </row>
    <row r="99" spans="1:20" s="1" customFormat="1" ht="36" customHeight="1" x14ac:dyDescent="0.45">
      <c r="A99" s="3">
        <v>95</v>
      </c>
      <c r="B99" s="4" t="s">
        <v>34</v>
      </c>
      <c r="C99" s="5">
        <v>35.016666666666666</v>
      </c>
      <c r="D99" s="5">
        <v>136.31666666666666</v>
      </c>
      <c r="E99" s="4">
        <v>12.61</v>
      </c>
      <c r="F99" s="4" t="s">
        <v>346</v>
      </c>
      <c r="G99" s="4">
        <v>678</v>
      </c>
      <c r="H99" s="16">
        <v>8.1699617217960245</v>
      </c>
      <c r="I99" s="6">
        <v>10</v>
      </c>
      <c r="J99" s="6"/>
      <c r="K99" s="20">
        <v>10.728401407123293</v>
      </c>
      <c r="L99" s="7">
        <v>2273</v>
      </c>
      <c r="M99" s="7"/>
      <c r="N99" s="21">
        <v>2038.3186194999998</v>
      </c>
      <c r="O99" s="7">
        <v>1686</v>
      </c>
      <c r="P99" s="4" t="s">
        <v>136</v>
      </c>
      <c r="Q99" s="4" t="s">
        <v>150</v>
      </c>
      <c r="R99" s="4" t="s">
        <v>7</v>
      </c>
      <c r="S99" s="4" t="s">
        <v>258</v>
      </c>
      <c r="T99" s="4" t="s">
        <v>181</v>
      </c>
    </row>
    <row r="100" spans="1:20" s="1" customFormat="1" ht="36" customHeight="1" x14ac:dyDescent="0.45">
      <c r="A100" s="3">
        <v>96</v>
      </c>
      <c r="B100" s="4" t="s">
        <v>35</v>
      </c>
      <c r="C100" s="5">
        <v>35.016666666666666</v>
      </c>
      <c r="D100" s="5">
        <v>136.31666666666666</v>
      </c>
      <c r="E100" s="4">
        <v>6.62</v>
      </c>
      <c r="F100" s="4" t="s">
        <v>347</v>
      </c>
      <c r="G100" s="4">
        <v>678</v>
      </c>
      <c r="H100" s="16">
        <v>11.53095378124482</v>
      </c>
      <c r="I100" s="6">
        <v>10</v>
      </c>
      <c r="J100" s="6"/>
      <c r="K100" s="20">
        <v>10.728401407123293</v>
      </c>
      <c r="L100" s="7">
        <v>2273</v>
      </c>
      <c r="M100" s="7"/>
      <c r="N100" s="21">
        <v>2038.3186194999998</v>
      </c>
      <c r="O100" s="7">
        <v>1652</v>
      </c>
      <c r="P100" s="4" t="s">
        <v>136</v>
      </c>
      <c r="Q100" s="4" t="s">
        <v>150</v>
      </c>
      <c r="R100" s="4" t="s">
        <v>7</v>
      </c>
      <c r="S100" s="4" t="s">
        <v>258</v>
      </c>
      <c r="T100" s="4" t="s">
        <v>181</v>
      </c>
    </row>
    <row r="101" spans="1:20" s="1" customFormat="1" ht="36" customHeight="1" x14ac:dyDescent="0.45">
      <c r="A101" s="3">
        <v>97</v>
      </c>
      <c r="B101" s="4" t="s">
        <v>36</v>
      </c>
      <c r="C101" s="5">
        <v>35.016666666666666</v>
      </c>
      <c r="D101" s="5">
        <v>136.31666666666666</v>
      </c>
      <c r="E101" s="4">
        <v>2.15</v>
      </c>
      <c r="F101" s="4" t="s">
        <v>348</v>
      </c>
      <c r="G101" s="4">
        <v>678</v>
      </c>
      <c r="H101" s="16">
        <v>17.17036219972805</v>
      </c>
      <c r="I101" s="6">
        <v>10</v>
      </c>
      <c r="J101" s="6"/>
      <c r="K101" s="20">
        <v>10.728401407123293</v>
      </c>
      <c r="L101" s="7">
        <v>2273</v>
      </c>
      <c r="M101" s="7"/>
      <c r="N101" s="21">
        <v>2038.3186194999998</v>
      </c>
      <c r="O101" s="7">
        <v>1263</v>
      </c>
      <c r="P101" s="4" t="s">
        <v>136</v>
      </c>
      <c r="Q101" s="4" t="s">
        <v>150</v>
      </c>
      <c r="R101" s="4" t="s">
        <v>7</v>
      </c>
      <c r="S101" s="4" t="s">
        <v>258</v>
      </c>
      <c r="T101" s="4" t="s">
        <v>181</v>
      </c>
    </row>
    <row r="102" spans="1:20" s="1" customFormat="1" ht="36" customHeight="1" x14ac:dyDescent="0.45">
      <c r="A102" s="3">
        <v>98</v>
      </c>
      <c r="B102" s="4" t="s">
        <v>449</v>
      </c>
      <c r="C102" s="5">
        <v>34.966666666666669</v>
      </c>
      <c r="D102" s="5">
        <v>136</v>
      </c>
      <c r="E102" s="4">
        <v>5.99</v>
      </c>
      <c r="F102" s="4" t="s">
        <v>349</v>
      </c>
      <c r="G102" s="4">
        <v>215</v>
      </c>
      <c r="H102" s="16">
        <v>3.6130640552303177</v>
      </c>
      <c r="I102" s="6">
        <v>13.5</v>
      </c>
      <c r="J102" s="6"/>
      <c r="K102" s="20">
        <v>13.05169036</v>
      </c>
      <c r="L102" s="7">
        <v>1521</v>
      </c>
      <c r="M102" s="7"/>
      <c r="N102" s="21">
        <v>1476.438052</v>
      </c>
      <c r="O102" s="7">
        <v>695</v>
      </c>
      <c r="P102" s="4" t="s">
        <v>153</v>
      </c>
      <c r="Q102" s="4" t="s">
        <v>150</v>
      </c>
      <c r="R102" s="4" t="s">
        <v>51</v>
      </c>
      <c r="S102" s="4" t="s">
        <v>58</v>
      </c>
      <c r="T102" s="4" t="s">
        <v>224</v>
      </c>
    </row>
    <row r="103" spans="1:20" s="1" customFormat="1" ht="36" customHeight="1" x14ac:dyDescent="0.45">
      <c r="A103" s="3">
        <v>99</v>
      </c>
      <c r="B103" s="4" t="s">
        <v>450</v>
      </c>
      <c r="C103" s="5">
        <v>34.966666666666669</v>
      </c>
      <c r="D103" s="5">
        <v>136</v>
      </c>
      <c r="E103" s="4">
        <v>1.75</v>
      </c>
      <c r="F103" s="4" t="s">
        <v>350</v>
      </c>
      <c r="G103" s="4">
        <v>215</v>
      </c>
      <c r="H103" s="16">
        <v>3.6054517684738006</v>
      </c>
      <c r="I103" s="6">
        <v>13.5</v>
      </c>
      <c r="J103" s="6"/>
      <c r="K103" s="20">
        <v>13.05169036</v>
      </c>
      <c r="L103" s="7">
        <v>1628.7</v>
      </c>
      <c r="M103" s="7"/>
      <c r="N103" s="21">
        <v>1476.438052</v>
      </c>
      <c r="O103" s="7">
        <v>731.7</v>
      </c>
      <c r="P103" s="4" t="s">
        <v>153</v>
      </c>
      <c r="Q103" s="4" t="s">
        <v>150</v>
      </c>
      <c r="R103" s="4" t="s">
        <v>51</v>
      </c>
      <c r="S103" s="4" t="s">
        <v>94</v>
      </c>
      <c r="T103" s="4" t="s">
        <v>224</v>
      </c>
    </row>
    <row r="104" spans="1:20" s="1" customFormat="1" ht="36" customHeight="1" x14ac:dyDescent="0.45">
      <c r="A104" s="3">
        <v>100</v>
      </c>
      <c r="B104" s="4" t="s">
        <v>451</v>
      </c>
      <c r="C104" s="5">
        <v>34.966666666666669</v>
      </c>
      <c r="D104" s="5">
        <v>136</v>
      </c>
      <c r="E104" s="4">
        <v>0.68</v>
      </c>
      <c r="F104" s="4" t="s">
        <v>351</v>
      </c>
      <c r="G104" s="4">
        <v>215</v>
      </c>
      <c r="H104" s="16">
        <v>5.9337696041581438</v>
      </c>
      <c r="I104" s="6">
        <v>13.5</v>
      </c>
      <c r="J104" s="6"/>
      <c r="K104" s="20">
        <v>13.05169036</v>
      </c>
      <c r="L104" s="7">
        <v>1520</v>
      </c>
      <c r="M104" s="7"/>
      <c r="N104" s="21">
        <v>1476.438052</v>
      </c>
      <c r="O104" s="7">
        <v>414.5</v>
      </c>
      <c r="P104" s="4" t="s">
        <v>153</v>
      </c>
      <c r="Q104" s="4" t="s">
        <v>150</v>
      </c>
      <c r="R104" s="4" t="s">
        <v>51</v>
      </c>
      <c r="S104" s="4" t="s">
        <v>58</v>
      </c>
      <c r="T104" s="4" t="s">
        <v>224</v>
      </c>
    </row>
    <row r="105" spans="1:20" s="1" customFormat="1" ht="36" customHeight="1" x14ac:dyDescent="0.45">
      <c r="A105" s="3">
        <v>101</v>
      </c>
      <c r="B105" s="4" t="s">
        <v>452</v>
      </c>
      <c r="C105" s="5">
        <v>34.966666666666669</v>
      </c>
      <c r="D105" s="5">
        <v>136</v>
      </c>
      <c r="E105" s="4">
        <v>0.4</v>
      </c>
      <c r="F105" s="4" t="s">
        <v>352</v>
      </c>
      <c r="G105" s="4">
        <v>215</v>
      </c>
      <c r="H105" s="16">
        <v>8.1325408842767573</v>
      </c>
      <c r="I105" s="6">
        <v>13.5</v>
      </c>
      <c r="J105" s="6"/>
      <c r="K105" s="20">
        <v>13.05169036</v>
      </c>
      <c r="L105" s="7">
        <v>1628</v>
      </c>
      <c r="M105" s="7"/>
      <c r="N105" s="21">
        <v>1476.438052</v>
      </c>
      <c r="O105" s="7">
        <v>219.3</v>
      </c>
      <c r="P105" s="4" t="s">
        <v>153</v>
      </c>
      <c r="Q105" s="4" t="s">
        <v>150</v>
      </c>
      <c r="R105" s="4" t="s">
        <v>51</v>
      </c>
      <c r="S105" s="4" t="s">
        <v>94</v>
      </c>
      <c r="T105" s="4" t="s">
        <v>224</v>
      </c>
    </row>
    <row r="106" spans="1:20" s="1" customFormat="1" ht="36" customHeight="1" x14ac:dyDescent="0.45">
      <c r="A106" s="3">
        <v>102</v>
      </c>
      <c r="B106" s="4" t="s">
        <v>453</v>
      </c>
      <c r="C106" s="5">
        <v>34.966666666666669</v>
      </c>
      <c r="D106" s="5">
        <v>136</v>
      </c>
      <c r="E106" s="4">
        <v>8.5999999999999993E-2</v>
      </c>
      <c r="F106" s="4" t="s">
        <v>353</v>
      </c>
      <c r="G106" s="4">
        <v>215</v>
      </c>
      <c r="H106" s="16">
        <v>11.897049748761395</v>
      </c>
      <c r="I106" s="6">
        <v>13.5</v>
      </c>
      <c r="J106" s="6"/>
      <c r="K106" s="20">
        <v>13.05169036</v>
      </c>
      <c r="L106" s="7">
        <v>1520</v>
      </c>
      <c r="M106" s="7"/>
      <c r="N106" s="21">
        <v>1476.438052</v>
      </c>
      <c r="O106" s="7">
        <v>526.79999999999995</v>
      </c>
      <c r="P106" s="4" t="s">
        <v>153</v>
      </c>
      <c r="Q106" s="4" t="s">
        <v>150</v>
      </c>
      <c r="R106" s="4" t="s">
        <v>51</v>
      </c>
      <c r="S106" s="4" t="s">
        <v>58</v>
      </c>
      <c r="T106" s="4" t="s">
        <v>224</v>
      </c>
    </row>
    <row r="107" spans="1:20" s="1" customFormat="1" ht="36" customHeight="1" x14ac:dyDescent="0.45">
      <c r="A107" s="3">
        <v>103</v>
      </c>
      <c r="B107" s="4" t="s">
        <v>87</v>
      </c>
      <c r="C107" s="5">
        <v>34.93333333333333</v>
      </c>
      <c r="D107" s="5">
        <v>135.96666666666667</v>
      </c>
      <c r="E107" s="4">
        <v>2.66</v>
      </c>
      <c r="F107" s="4" t="s">
        <v>354</v>
      </c>
      <c r="G107" s="4">
        <v>175</v>
      </c>
      <c r="H107" s="16">
        <v>4.9697807178701821</v>
      </c>
      <c r="I107" s="6">
        <v>13.4</v>
      </c>
      <c r="J107" s="6"/>
      <c r="K107" s="20"/>
      <c r="L107" s="7">
        <v>1670.9</v>
      </c>
      <c r="M107" s="7"/>
      <c r="N107" s="21"/>
      <c r="O107" s="7">
        <v>910.2</v>
      </c>
      <c r="P107" s="4" t="s">
        <v>153</v>
      </c>
      <c r="Q107" s="4" t="s">
        <v>151</v>
      </c>
      <c r="R107" s="4" t="s">
        <v>51</v>
      </c>
      <c r="S107" s="4" t="s">
        <v>88</v>
      </c>
      <c r="T107" s="4" t="s">
        <v>201</v>
      </c>
    </row>
    <row r="108" spans="1:20" s="1" customFormat="1" ht="36" customHeight="1" x14ac:dyDescent="0.45">
      <c r="A108" s="3">
        <v>104</v>
      </c>
      <c r="B108" s="4" t="s">
        <v>89</v>
      </c>
      <c r="C108" s="5">
        <v>34.928999999999995</v>
      </c>
      <c r="D108" s="5">
        <v>135.97200000000001</v>
      </c>
      <c r="E108" s="4">
        <v>2.89</v>
      </c>
      <c r="F108" s="4" t="s">
        <v>355</v>
      </c>
      <c r="G108" s="4">
        <v>375</v>
      </c>
      <c r="H108" s="16">
        <v>4.7296668458435063</v>
      </c>
      <c r="I108" s="6">
        <v>12.4</v>
      </c>
      <c r="J108" s="6"/>
      <c r="K108" s="20"/>
      <c r="L108" s="7">
        <v>1200.5</v>
      </c>
      <c r="M108" s="7"/>
      <c r="N108" s="21"/>
      <c r="O108" s="7">
        <v>680.2</v>
      </c>
      <c r="P108" s="4" t="s">
        <v>153</v>
      </c>
      <c r="Q108" s="4" t="s">
        <v>151</v>
      </c>
      <c r="R108" s="4" t="s">
        <v>51</v>
      </c>
      <c r="S108" s="4">
        <v>1977</v>
      </c>
      <c r="T108" s="4" t="s">
        <v>201</v>
      </c>
    </row>
    <row r="109" spans="1:20" s="1" customFormat="1" ht="36" customHeight="1" x14ac:dyDescent="0.45">
      <c r="A109" s="3">
        <v>105</v>
      </c>
      <c r="B109" s="4" t="s">
        <v>454</v>
      </c>
      <c r="C109" s="5">
        <v>34.916666666666664</v>
      </c>
      <c r="D109" s="5">
        <v>135.98333333333332</v>
      </c>
      <c r="E109" s="4">
        <v>2.2999999999999998</v>
      </c>
      <c r="F109" s="4" t="s">
        <v>356</v>
      </c>
      <c r="G109" s="4">
        <v>535</v>
      </c>
      <c r="H109" s="16">
        <v>7.3724695807858147</v>
      </c>
      <c r="I109" s="6">
        <v>12.7</v>
      </c>
      <c r="J109" s="6"/>
      <c r="K109" s="20">
        <v>12.36792405917808</v>
      </c>
      <c r="L109" s="7">
        <v>1819.25</v>
      </c>
      <c r="M109" s="7"/>
      <c r="N109" s="21">
        <v>2007.2000000000014</v>
      </c>
      <c r="O109" s="7">
        <v>863.55</v>
      </c>
      <c r="P109" s="4" t="s">
        <v>153</v>
      </c>
      <c r="Q109" s="4" t="s">
        <v>150</v>
      </c>
      <c r="R109" s="4" t="s">
        <v>51</v>
      </c>
      <c r="S109" s="4" t="s">
        <v>402</v>
      </c>
      <c r="T109" s="4" t="s">
        <v>403</v>
      </c>
    </row>
    <row r="110" spans="1:20" s="1" customFormat="1" ht="36" customHeight="1" x14ac:dyDescent="0.45">
      <c r="A110" s="3">
        <v>106</v>
      </c>
      <c r="B110" s="4" t="s">
        <v>455</v>
      </c>
      <c r="C110" s="5">
        <v>34.916666666666664</v>
      </c>
      <c r="D110" s="5">
        <v>135.98333333333332</v>
      </c>
      <c r="E110" s="4">
        <v>0.28999999999999998</v>
      </c>
      <c r="F110" s="4" t="s">
        <v>357</v>
      </c>
      <c r="G110" s="4">
        <v>535</v>
      </c>
      <c r="H110" s="16">
        <v>18.195543611453438</v>
      </c>
      <c r="I110" s="6">
        <v>12.7</v>
      </c>
      <c r="J110" s="6"/>
      <c r="K110" s="20">
        <v>12.36792405917808</v>
      </c>
      <c r="L110" s="7">
        <v>1819.25</v>
      </c>
      <c r="M110" s="7"/>
      <c r="N110" s="21">
        <v>2007.2000000000014</v>
      </c>
      <c r="O110" s="7">
        <v>855.75</v>
      </c>
      <c r="P110" s="4" t="s">
        <v>153</v>
      </c>
      <c r="Q110" s="4" t="s">
        <v>150</v>
      </c>
      <c r="R110" s="4" t="s">
        <v>51</v>
      </c>
      <c r="S110" s="4" t="s">
        <v>402</v>
      </c>
      <c r="T110" s="4" t="s">
        <v>403</v>
      </c>
    </row>
    <row r="111" spans="1:20" s="1" customFormat="1" ht="36" customHeight="1" x14ac:dyDescent="0.45">
      <c r="A111" s="3">
        <v>107</v>
      </c>
      <c r="B111" s="4" t="s">
        <v>456</v>
      </c>
      <c r="C111" s="5">
        <v>34.916666666666664</v>
      </c>
      <c r="D111" s="5">
        <v>135.98333333333332</v>
      </c>
      <c r="E111" s="4">
        <v>0.47</v>
      </c>
      <c r="F111" s="4" t="s">
        <v>358</v>
      </c>
      <c r="G111" s="4">
        <v>535</v>
      </c>
      <c r="H111" s="16">
        <v>11.872836032197894</v>
      </c>
      <c r="I111" s="6">
        <v>12.7</v>
      </c>
      <c r="J111" s="6"/>
      <c r="K111" s="20">
        <v>12.36792405917808</v>
      </c>
      <c r="L111" s="7">
        <v>1819.25</v>
      </c>
      <c r="M111" s="7"/>
      <c r="N111" s="21">
        <v>2007.2000000000014</v>
      </c>
      <c r="O111" s="7">
        <v>400.55</v>
      </c>
      <c r="P111" s="4" t="s">
        <v>153</v>
      </c>
      <c r="Q111" s="4" t="s">
        <v>150</v>
      </c>
      <c r="R111" s="4" t="s">
        <v>51</v>
      </c>
      <c r="S111" s="4" t="s">
        <v>402</v>
      </c>
      <c r="T111" s="4" t="s">
        <v>403</v>
      </c>
    </row>
    <row r="112" spans="1:20" s="1" customFormat="1" ht="36" customHeight="1" x14ac:dyDescent="0.45">
      <c r="A112" s="3">
        <v>108</v>
      </c>
      <c r="B112" s="4" t="s">
        <v>457</v>
      </c>
      <c r="C112" s="5">
        <v>34.916666666666664</v>
      </c>
      <c r="D112" s="5">
        <v>135.98333333333332</v>
      </c>
      <c r="E112" s="4">
        <v>0.11</v>
      </c>
      <c r="F112" s="4" t="s">
        <v>359</v>
      </c>
      <c r="G112" s="4">
        <v>535</v>
      </c>
      <c r="H112" s="16">
        <v>18.336990630651687</v>
      </c>
      <c r="I112" s="6">
        <v>12.7</v>
      </c>
      <c r="J112" s="6"/>
      <c r="K112" s="20">
        <v>12.36792405917808</v>
      </c>
      <c r="L112" s="7">
        <v>1819.25</v>
      </c>
      <c r="M112" s="7"/>
      <c r="N112" s="21">
        <v>2007.2000000000014</v>
      </c>
      <c r="O112" s="7">
        <v>1283.4000000000001</v>
      </c>
      <c r="P112" s="4" t="s">
        <v>153</v>
      </c>
      <c r="Q112" s="4" t="s">
        <v>150</v>
      </c>
      <c r="R112" s="4" t="s">
        <v>51</v>
      </c>
      <c r="S112" s="4" t="s">
        <v>402</v>
      </c>
      <c r="T112" s="4" t="s">
        <v>403</v>
      </c>
    </row>
    <row r="113" spans="1:20" s="1" customFormat="1" ht="36" customHeight="1" x14ac:dyDescent="0.45">
      <c r="A113" s="3">
        <v>109</v>
      </c>
      <c r="B113" s="4" t="s">
        <v>458</v>
      </c>
      <c r="C113" s="5">
        <v>34.916666666666664</v>
      </c>
      <c r="D113" s="5">
        <v>135.98333333333332</v>
      </c>
      <c r="E113" s="4">
        <v>0.21</v>
      </c>
      <c r="F113" s="4" t="s">
        <v>360</v>
      </c>
      <c r="G113" s="4">
        <v>535</v>
      </c>
      <c r="H113" s="16">
        <v>14.244651281481859</v>
      </c>
      <c r="I113" s="6">
        <v>12.7</v>
      </c>
      <c r="J113" s="6"/>
      <c r="K113" s="20">
        <v>12.36792405917808</v>
      </c>
      <c r="L113" s="7">
        <v>1819.25</v>
      </c>
      <c r="M113" s="7"/>
      <c r="N113" s="21">
        <v>2007.2000000000014</v>
      </c>
      <c r="O113" s="7">
        <v>496.54999999999995</v>
      </c>
      <c r="P113" s="4" t="s">
        <v>153</v>
      </c>
      <c r="Q113" s="4" t="s">
        <v>150</v>
      </c>
      <c r="R113" s="4" t="s">
        <v>51</v>
      </c>
      <c r="S113" s="4" t="s">
        <v>402</v>
      </c>
      <c r="T113" s="4" t="s">
        <v>403</v>
      </c>
    </row>
    <row r="114" spans="1:20" s="1" customFormat="1" ht="36" customHeight="1" x14ac:dyDescent="0.45">
      <c r="A114" s="3">
        <v>110</v>
      </c>
      <c r="B114" s="4" t="s">
        <v>459</v>
      </c>
      <c r="C114" s="5">
        <v>34.916666666666664</v>
      </c>
      <c r="D114" s="5">
        <v>135.98333333333332</v>
      </c>
      <c r="E114" s="4">
        <v>0.12</v>
      </c>
      <c r="F114" s="4" t="s">
        <v>361</v>
      </c>
      <c r="G114" s="4">
        <v>535</v>
      </c>
      <c r="H114" s="16">
        <v>21.087072712857704</v>
      </c>
      <c r="I114" s="6">
        <v>12.7</v>
      </c>
      <c r="J114" s="6"/>
      <c r="K114" s="20">
        <v>12.36792405917808</v>
      </c>
      <c r="L114" s="7">
        <v>1819.25</v>
      </c>
      <c r="M114" s="7"/>
      <c r="N114" s="21">
        <v>2007.2000000000014</v>
      </c>
      <c r="O114" s="7">
        <v>704.45</v>
      </c>
      <c r="P114" s="4" t="s">
        <v>153</v>
      </c>
      <c r="Q114" s="4" t="s">
        <v>150</v>
      </c>
      <c r="R114" s="4" t="s">
        <v>51</v>
      </c>
      <c r="S114" s="4" t="s">
        <v>402</v>
      </c>
      <c r="T114" s="4" t="s">
        <v>403</v>
      </c>
    </row>
    <row r="115" spans="1:20" s="1" customFormat="1" ht="36" customHeight="1" x14ac:dyDescent="0.45">
      <c r="A115" s="3">
        <v>111</v>
      </c>
      <c r="B115" s="4" t="s">
        <v>460</v>
      </c>
      <c r="C115" s="5">
        <v>34.916666666666664</v>
      </c>
      <c r="D115" s="5">
        <v>135.98333333333332</v>
      </c>
      <c r="E115" s="4">
        <v>0.47</v>
      </c>
      <c r="F115" s="4" t="s">
        <v>362</v>
      </c>
      <c r="G115" s="4">
        <v>535</v>
      </c>
      <c r="H115" s="16">
        <v>12.118057555645736</v>
      </c>
      <c r="I115" s="6">
        <v>12.7</v>
      </c>
      <c r="J115" s="6"/>
      <c r="K115" s="20">
        <v>12.36792405917808</v>
      </c>
      <c r="L115" s="7">
        <v>1819.25</v>
      </c>
      <c r="M115" s="7"/>
      <c r="N115" s="21">
        <v>2007.2000000000014</v>
      </c>
      <c r="O115" s="7">
        <v>697.7</v>
      </c>
      <c r="P115" s="4" t="s">
        <v>153</v>
      </c>
      <c r="Q115" s="4" t="s">
        <v>150</v>
      </c>
      <c r="R115" s="4" t="s">
        <v>51</v>
      </c>
      <c r="S115" s="4" t="s">
        <v>402</v>
      </c>
      <c r="T115" s="4" t="s">
        <v>403</v>
      </c>
    </row>
    <row r="116" spans="1:20" s="1" customFormat="1" ht="36" customHeight="1" x14ac:dyDescent="0.45">
      <c r="A116" s="3">
        <v>112</v>
      </c>
      <c r="B116" s="4" t="s">
        <v>59</v>
      </c>
      <c r="C116" s="5">
        <v>34.866666666666667</v>
      </c>
      <c r="D116" s="5">
        <v>136.11666666666667</v>
      </c>
      <c r="E116" s="4">
        <v>24.2</v>
      </c>
      <c r="F116" s="4" t="s">
        <v>363</v>
      </c>
      <c r="G116" s="4">
        <v>265</v>
      </c>
      <c r="H116" s="16">
        <v>4.0152268263906805</v>
      </c>
      <c r="I116" s="6">
        <v>12.6</v>
      </c>
      <c r="J116" s="6"/>
      <c r="K116" s="20">
        <v>13.11733931387397</v>
      </c>
      <c r="L116" s="7">
        <v>1738</v>
      </c>
      <c r="M116" s="7"/>
      <c r="N116" s="21">
        <v>2044.1200000000003</v>
      </c>
      <c r="O116" s="7">
        <f>1738-648</f>
        <v>1090</v>
      </c>
      <c r="P116" s="4" t="s">
        <v>136</v>
      </c>
      <c r="Q116" s="4" t="s">
        <v>149</v>
      </c>
      <c r="R116" s="4" t="s">
        <v>51</v>
      </c>
      <c r="S116" s="4" t="s">
        <v>28</v>
      </c>
      <c r="T116" s="4" t="s">
        <v>188</v>
      </c>
    </row>
    <row r="117" spans="1:20" s="1" customFormat="1" ht="36" customHeight="1" x14ac:dyDescent="0.45">
      <c r="A117" s="3">
        <v>113</v>
      </c>
      <c r="B117" s="4" t="s">
        <v>95</v>
      </c>
      <c r="C117" s="5">
        <v>34.866666666666667</v>
      </c>
      <c r="D117" s="5">
        <v>136.25</v>
      </c>
      <c r="E117" s="4">
        <v>23.7</v>
      </c>
      <c r="F117" s="4" t="s">
        <v>364</v>
      </c>
      <c r="G117" s="4">
        <v>280</v>
      </c>
      <c r="H117" s="16">
        <v>3.89579025752843</v>
      </c>
      <c r="I117" s="6">
        <v>12.9</v>
      </c>
      <c r="J117" s="6"/>
      <c r="K117" s="20">
        <v>12.718685633698627</v>
      </c>
      <c r="L117" s="7">
        <v>1748.5</v>
      </c>
      <c r="M117" s="7"/>
      <c r="N117" s="21">
        <v>1660.4596970000005</v>
      </c>
      <c r="O117" s="7">
        <v>958.8</v>
      </c>
      <c r="P117" s="4" t="s">
        <v>153</v>
      </c>
      <c r="Q117" s="4" t="s">
        <v>150</v>
      </c>
      <c r="R117" s="4" t="s">
        <v>51</v>
      </c>
      <c r="S117" s="4">
        <v>1985</v>
      </c>
      <c r="T117" s="4" t="s">
        <v>179</v>
      </c>
    </row>
    <row r="118" spans="1:20" s="1" customFormat="1" ht="38.4" customHeight="1" x14ac:dyDescent="0.45">
      <c r="A118" s="3">
        <v>114</v>
      </c>
      <c r="B118" s="4" t="s">
        <v>96</v>
      </c>
      <c r="C118" s="5">
        <v>34.866666666666667</v>
      </c>
      <c r="D118" s="5">
        <v>136.25</v>
      </c>
      <c r="E118" s="4">
        <v>3.34</v>
      </c>
      <c r="F118" s="4" t="s">
        <v>365</v>
      </c>
      <c r="G118" s="4">
        <v>280</v>
      </c>
      <c r="H118" s="16">
        <v>12.97043368603814</v>
      </c>
      <c r="I118" s="6">
        <v>13.6</v>
      </c>
      <c r="J118" s="6"/>
      <c r="K118" s="20">
        <v>13.12146829136986</v>
      </c>
      <c r="L118" s="7">
        <v>1556</v>
      </c>
      <c r="M118" s="7"/>
      <c r="N118" s="21">
        <v>1372.7535672500005</v>
      </c>
      <c r="O118" s="7">
        <v>819.66666666666663</v>
      </c>
      <c r="P118" s="4" t="s">
        <v>136</v>
      </c>
      <c r="Q118" s="4" t="s">
        <v>150</v>
      </c>
      <c r="R118" s="4" t="s">
        <v>51</v>
      </c>
      <c r="S118" s="4" t="s">
        <v>97</v>
      </c>
      <c r="T118" s="4" t="s">
        <v>254</v>
      </c>
    </row>
    <row r="119" spans="1:20" s="1" customFormat="1" ht="38.4" customHeight="1" x14ac:dyDescent="0.45">
      <c r="A119" s="3">
        <v>115</v>
      </c>
      <c r="B119" s="4" t="s">
        <v>101</v>
      </c>
      <c r="C119" s="5">
        <v>34.783333333333331</v>
      </c>
      <c r="D119" s="5">
        <v>135.85</v>
      </c>
      <c r="E119" s="4">
        <v>1.6</v>
      </c>
      <c r="F119" s="4" t="s">
        <v>366</v>
      </c>
      <c r="G119" s="4">
        <v>220</v>
      </c>
      <c r="H119" s="16">
        <v>9.1385874230438624</v>
      </c>
      <c r="I119" s="6">
        <v>14.8</v>
      </c>
      <c r="J119" s="6"/>
      <c r="K119" s="20">
        <v>13.770143367123293</v>
      </c>
      <c r="L119" s="7">
        <v>1771</v>
      </c>
      <c r="M119" s="7"/>
      <c r="N119" s="21">
        <v>1760.3339310000001</v>
      </c>
      <c r="O119" s="7">
        <f>L119*52.2/100</f>
        <v>924.4620000000001</v>
      </c>
      <c r="P119" s="4" t="s">
        <v>153</v>
      </c>
      <c r="Q119" s="4" t="s">
        <v>149</v>
      </c>
      <c r="R119" s="4" t="s">
        <v>51</v>
      </c>
      <c r="S119" s="4">
        <v>1989</v>
      </c>
      <c r="T119" s="4" t="s">
        <v>180</v>
      </c>
    </row>
    <row r="120" spans="1:20" s="1" customFormat="1" ht="48.6" customHeight="1" x14ac:dyDescent="0.45">
      <c r="A120" s="3">
        <v>116</v>
      </c>
      <c r="B120" s="4" t="s">
        <v>476</v>
      </c>
      <c r="C120" s="5">
        <v>34.700000000000003</v>
      </c>
      <c r="D120" s="5">
        <v>133.96666666666667</v>
      </c>
      <c r="E120" s="4">
        <v>22.6</v>
      </c>
      <c r="F120" s="4" t="s">
        <v>367</v>
      </c>
      <c r="G120" s="4">
        <v>20</v>
      </c>
      <c r="H120" s="16">
        <v>5.2544699708362677</v>
      </c>
      <c r="I120" s="6">
        <v>14.3</v>
      </c>
      <c r="J120" s="6"/>
      <c r="K120" s="20"/>
      <c r="L120" s="7">
        <v>1152.9000000000001</v>
      </c>
      <c r="M120" s="7"/>
      <c r="N120" s="21"/>
      <c r="O120" s="7">
        <v>441.21920000000011</v>
      </c>
      <c r="P120" s="4" t="s">
        <v>153</v>
      </c>
      <c r="Q120" s="4" t="s">
        <v>149</v>
      </c>
      <c r="R120" s="4" t="s">
        <v>51</v>
      </c>
      <c r="S120" s="4" t="s">
        <v>102</v>
      </c>
      <c r="T120" s="4" t="s">
        <v>226</v>
      </c>
    </row>
    <row r="121" spans="1:20" s="1" customFormat="1" ht="48.6" customHeight="1" x14ac:dyDescent="0.45">
      <c r="A121" s="3">
        <v>117</v>
      </c>
      <c r="B121" s="4" t="s">
        <v>477</v>
      </c>
      <c r="C121" s="5">
        <v>34.700000000000003</v>
      </c>
      <c r="D121" s="5">
        <v>133.96666666666667</v>
      </c>
      <c r="E121" s="4">
        <v>17.3</v>
      </c>
      <c r="F121" s="4" t="s">
        <v>368</v>
      </c>
      <c r="G121" s="4">
        <v>20</v>
      </c>
      <c r="H121" s="16">
        <v>6.0744343426445013</v>
      </c>
      <c r="I121" s="6">
        <v>14.3</v>
      </c>
      <c r="J121" s="6"/>
      <c r="K121" s="20"/>
      <c r="L121" s="7">
        <v>1113.2</v>
      </c>
      <c r="M121" s="7"/>
      <c r="N121" s="21"/>
      <c r="O121" s="7">
        <v>484.37000000000023</v>
      </c>
      <c r="P121" s="4" t="s">
        <v>153</v>
      </c>
      <c r="Q121" s="4" t="s">
        <v>149</v>
      </c>
      <c r="R121" s="4" t="s">
        <v>51</v>
      </c>
      <c r="S121" s="4" t="s">
        <v>103</v>
      </c>
      <c r="T121" s="4" t="s">
        <v>226</v>
      </c>
    </row>
    <row r="122" spans="1:20" s="1" customFormat="1" ht="104.4" customHeight="1" x14ac:dyDescent="0.45">
      <c r="A122" s="3">
        <v>118</v>
      </c>
      <c r="B122" s="4" t="s">
        <v>461</v>
      </c>
      <c r="C122" s="5">
        <v>34.700000000000003</v>
      </c>
      <c r="D122" s="5">
        <v>138.85</v>
      </c>
      <c r="E122" s="4">
        <v>7.3</v>
      </c>
      <c r="F122" s="4" t="s">
        <v>369</v>
      </c>
      <c r="G122" s="4">
        <v>105</v>
      </c>
      <c r="H122" s="16">
        <v>9.164660672860613</v>
      </c>
      <c r="I122" s="6">
        <v>15.5</v>
      </c>
      <c r="J122" s="6"/>
      <c r="K122" s="20">
        <v>15.37434591324201</v>
      </c>
      <c r="L122" s="7">
        <v>2370.1999999999998</v>
      </c>
      <c r="M122" s="7"/>
      <c r="N122" s="21">
        <v>2495.440000000001</v>
      </c>
      <c r="O122" s="7">
        <v>1052.56</v>
      </c>
      <c r="P122" s="4" t="s">
        <v>136</v>
      </c>
      <c r="Q122" s="4" t="s">
        <v>149</v>
      </c>
      <c r="R122" s="4" t="s">
        <v>51</v>
      </c>
      <c r="S122" s="4" t="s">
        <v>104</v>
      </c>
      <c r="T122" s="4" t="s">
        <v>227</v>
      </c>
    </row>
    <row r="123" spans="1:20" s="1" customFormat="1" ht="116.4" customHeight="1" x14ac:dyDescent="0.45">
      <c r="A123" s="3">
        <v>119</v>
      </c>
      <c r="B123" s="4" t="s">
        <v>462</v>
      </c>
      <c r="C123" s="5">
        <v>34.700000000000003</v>
      </c>
      <c r="D123" s="5">
        <v>138.85</v>
      </c>
      <c r="E123" s="4">
        <v>8.9</v>
      </c>
      <c r="F123" s="4" t="s">
        <v>370</v>
      </c>
      <c r="G123" s="4">
        <v>105</v>
      </c>
      <c r="H123" s="16">
        <v>11.263879920651981</v>
      </c>
      <c r="I123" s="6">
        <v>15.5</v>
      </c>
      <c r="J123" s="6"/>
      <c r="K123" s="20">
        <v>15.429711298630133</v>
      </c>
      <c r="L123" s="7">
        <v>2223.8000000000002</v>
      </c>
      <c r="M123" s="7"/>
      <c r="N123" s="22">
        <v>2449.880000000001</v>
      </c>
      <c r="O123" s="7">
        <v>1534.82</v>
      </c>
      <c r="P123" s="4" t="s">
        <v>153</v>
      </c>
      <c r="Q123" s="4" t="s">
        <v>150</v>
      </c>
      <c r="R123" s="4" t="s">
        <v>51</v>
      </c>
      <c r="S123" s="4" t="s">
        <v>105</v>
      </c>
      <c r="T123" s="4" t="s">
        <v>228</v>
      </c>
    </row>
    <row r="124" spans="1:20" s="1" customFormat="1" ht="100.8" customHeight="1" x14ac:dyDescent="0.45">
      <c r="A124" s="3">
        <v>120</v>
      </c>
      <c r="B124" s="4" t="s">
        <v>463</v>
      </c>
      <c r="C124" s="5">
        <v>34.700000000000003</v>
      </c>
      <c r="D124" s="5">
        <v>138.85</v>
      </c>
      <c r="E124" s="4">
        <v>1.6</v>
      </c>
      <c r="F124" s="4" t="s">
        <v>371</v>
      </c>
      <c r="G124" s="4">
        <v>105</v>
      </c>
      <c r="H124" s="16">
        <v>13.8559634589382</v>
      </c>
      <c r="I124" s="6">
        <v>15.5</v>
      </c>
      <c r="J124" s="6"/>
      <c r="K124" s="20">
        <v>15.37434591324201</v>
      </c>
      <c r="L124" s="7">
        <v>2368.5</v>
      </c>
      <c r="M124" s="7"/>
      <c r="N124" s="21">
        <v>2495.440000000001</v>
      </c>
      <c r="O124" s="7">
        <v>1496.6</v>
      </c>
      <c r="P124" s="4" t="s">
        <v>153</v>
      </c>
      <c r="Q124" s="4" t="s">
        <v>149</v>
      </c>
      <c r="R124" s="4" t="s">
        <v>51</v>
      </c>
      <c r="S124" s="4" t="s">
        <v>104</v>
      </c>
      <c r="T124" s="4" t="s">
        <v>227</v>
      </c>
    </row>
    <row r="125" spans="1:20" s="1" customFormat="1" ht="36" customHeight="1" x14ac:dyDescent="0.45">
      <c r="A125" s="3">
        <v>121</v>
      </c>
      <c r="B125" s="4" t="s">
        <v>98</v>
      </c>
      <c r="C125" s="5">
        <v>34.6</v>
      </c>
      <c r="D125" s="5">
        <v>136.13333333333333</v>
      </c>
      <c r="E125" s="4">
        <v>4.07</v>
      </c>
      <c r="F125" s="4" t="s">
        <v>372</v>
      </c>
      <c r="G125" s="4">
        <v>380</v>
      </c>
      <c r="H125" s="16">
        <v>4.2034805766152958</v>
      </c>
      <c r="I125" s="6">
        <v>14</v>
      </c>
      <c r="J125" s="6"/>
      <c r="K125" s="20">
        <v>12.063922995534238</v>
      </c>
      <c r="L125" s="7">
        <v>1419</v>
      </c>
      <c r="M125" s="7"/>
      <c r="N125" s="21">
        <v>1333.7342719999999</v>
      </c>
      <c r="O125" s="7">
        <v>810.2</v>
      </c>
      <c r="P125" s="4" t="s">
        <v>152</v>
      </c>
      <c r="Q125" s="4" t="s">
        <v>150</v>
      </c>
      <c r="R125" s="4" t="s">
        <v>51</v>
      </c>
      <c r="S125" s="4">
        <v>1988</v>
      </c>
      <c r="T125" s="4" t="s">
        <v>225</v>
      </c>
    </row>
    <row r="126" spans="1:20" s="1" customFormat="1" ht="36" customHeight="1" x14ac:dyDescent="0.45">
      <c r="A126" s="3">
        <v>122</v>
      </c>
      <c r="B126" s="4" t="s">
        <v>162</v>
      </c>
      <c r="C126" s="5">
        <v>34.533333333333331</v>
      </c>
      <c r="D126" s="5">
        <v>132.19999999999999</v>
      </c>
      <c r="E126" s="4">
        <v>16.11</v>
      </c>
      <c r="F126" s="4"/>
      <c r="G126" s="4"/>
      <c r="H126" s="16"/>
      <c r="I126" s="6">
        <v>8.9</v>
      </c>
      <c r="J126" s="6"/>
      <c r="K126" s="20">
        <v>10.081926139041096</v>
      </c>
      <c r="L126" s="7">
        <v>2450</v>
      </c>
      <c r="M126" s="7"/>
      <c r="N126" s="21">
        <v>2251.1918420000002</v>
      </c>
      <c r="O126" s="7">
        <v>1720</v>
      </c>
      <c r="P126" s="4" t="s">
        <v>136</v>
      </c>
      <c r="Q126" s="4" t="s">
        <v>150</v>
      </c>
      <c r="R126" s="4" t="s">
        <v>7</v>
      </c>
      <c r="S126" s="4" t="s">
        <v>260</v>
      </c>
      <c r="T126" s="4" t="s">
        <v>177</v>
      </c>
    </row>
    <row r="127" spans="1:20" s="1" customFormat="1" ht="36" customHeight="1" x14ac:dyDescent="0.45">
      <c r="A127" s="3">
        <v>123</v>
      </c>
      <c r="B127" s="4" t="s">
        <v>163</v>
      </c>
      <c r="C127" s="5">
        <v>34.533333333333331</v>
      </c>
      <c r="D127" s="5">
        <v>132.19999999999999</v>
      </c>
      <c r="E127" s="4">
        <v>9.6300000000000008</v>
      </c>
      <c r="F127" s="4"/>
      <c r="G127" s="4"/>
      <c r="H127" s="16"/>
      <c r="I127" s="6">
        <v>8.9</v>
      </c>
      <c r="J127" s="6"/>
      <c r="K127" s="20">
        <v>10.081926139041096</v>
      </c>
      <c r="L127" s="7">
        <v>2450</v>
      </c>
      <c r="M127" s="7"/>
      <c r="N127" s="21">
        <v>2251.1918420000002</v>
      </c>
      <c r="O127" s="7">
        <v>1875</v>
      </c>
      <c r="P127" s="4" t="s">
        <v>136</v>
      </c>
      <c r="Q127" s="4" t="s">
        <v>150</v>
      </c>
      <c r="R127" s="4" t="s">
        <v>7</v>
      </c>
      <c r="S127" s="4" t="s">
        <v>261</v>
      </c>
      <c r="T127" s="4" t="s">
        <v>177</v>
      </c>
    </row>
    <row r="128" spans="1:20" s="1" customFormat="1" ht="36" customHeight="1" x14ac:dyDescent="0.45">
      <c r="A128" s="3">
        <v>124</v>
      </c>
      <c r="B128" s="4" t="s">
        <v>164</v>
      </c>
      <c r="C128" s="5">
        <v>34.533333333333331</v>
      </c>
      <c r="D128" s="5">
        <v>132.19999999999999</v>
      </c>
      <c r="E128" s="4">
        <v>3.77</v>
      </c>
      <c r="F128" s="4"/>
      <c r="G128" s="4"/>
      <c r="H128" s="16"/>
      <c r="I128" s="6">
        <v>8.9</v>
      </c>
      <c r="J128" s="6"/>
      <c r="K128" s="20">
        <v>10.081926139041096</v>
      </c>
      <c r="L128" s="7">
        <v>2450</v>
      </c>
      <c r="M128" s="7"/>
      <c r="N128" s="21">
        <v>2251.1918420000002</v>
      </c>
      <c r="O128" s="7">
        <v>1875</v>
      </c>
      <c r="P128" s="4" t="s">
        <v>136</v>
      </c>
      <c r="Q128" s="4" t="s">
        <v>150</v>
      </c>
      <c r="R128" s="4" t="s">
        <v>7</v>
      </c>
      <c r="S128" s="4" t="s">
        <v>261</v>
      </c>
      <c r="T128" s="4" t="s">
        <v>177</v>
      </c>
    </row>
    <row r="129" spans="1:20" s="1" customFormat="1" ht="36" customHeight="1" x14ac:dyDescent="0.45">
      <c r="A129" s="3">
        <v>125</v>
      </c>
      <c r="B129" s="4" t="s">
        <v>165</v>
      </c>
      <c r="C129" s="5">
        <v>34.533333333333331</v>
      </c>
      <c r="D129" s="5">
        <v>132.19999999999999</v>
      </c>
      <c r="E129" s="4">
        <v>4.3099999999999996</v>
      </c>
      <c r="F129" s="4"/>
      <c r="G129" s="4"/>
      <c r="H129" s="16"/>
      <c r="I129" s="6">
        <v>8.9</v>
      </c>
      <c r="J129" s="6"/>
      <c r="K129" s="20">
        <v>10.081926139041096</v>
      </c>
      <c r="L129" s="7">
        <v>2450</v>
      </c>
      <c r="M129" s="7"/>
      <c r="N129" s="21">
        <v>2251.1918420000002</v>
      </c>
      <c r="O129" s="7">
        <v>1629</v>
      </c>
      <c r="P129" s="4" t="s">
        <v>136</v>
      </c>
      <c r="Q129" s="4" t="s">
        <v>149</v>
      </c>
      <c r="R129" s="4" t="s">
        <v>7</v>
      </c>
      <c r="S129" s="4" t="s">
        <v>261</v>
      </c>
      <c r="T129" s="4" t="s">
        <v>177</v>
      </c>
    </row>
    <row r="130" spans="1:20" s="1" customFormat="1" ht="36" customHeight="1" x14ac:dyDescent="0.45">
      <c r="A130" s="3">
        <v>126</v>
      </c>
      <c r="B130" s="4" t="s">
        <v>77</v>
      </c>
      <c r="C130" s="5">
        <v>34.450000000000003</v>
      </c>
      <c r="D130" s="5">
        <v>136.25</v>
      </c>
      <c r="E130" s="4">
        <v>30.6</v>
      </c>
      <c r="F130" s="4" t="s">
        <v>373</v>
      </c>
      <c r="G130" s="4">
        <v>625</v>
      </c>
      <c r="H130" s="16">
        <v>10.75044196254092</v>
      </c>
      <c r="I130" s="6">
        <v>12.7</v>
      </c>
      <c r="J130" s="6"/>
      <c r="K130" s="20">
        <v>9.6745594845540328</v>
      </c>
      <c r="L130" s="7">
        <v>2454.3000000000002</v>
      </c>
      <c r="M130" s="7"/>
      <c r="N130" s="21">
        <v>2273.9453997777773</v>
      </c>
      <c r="O130" s="7">
        <v>1646.6</v>
      </c>
      <c r="P130" s="4" t="s">
        <v>153</v>
      </c>
      <c r="Q130" s="4" t="s">
        <v>150</v>
      </c>
      <c r="R130" s="4" t="s">
        <v>51</v>
      </c>
      <c r="S130" s="4" t="s">
        <v>78</v>
      </c>
      <c r="T130" s="4" t="s">
        <v>147</v>
      </c>
    </row>
    <row r="131" spans="1:20" s="1" customFormat="1" ht="36" customHeight="1" x14ac:dyDescent="0.45">
      <c r="A131" s="3">
        <v>127</v>
      </c>
      <c r="B131" s="4" t="s">
        <v>99</v>
      </c>
      <c r="C131" s="5">
        <v>34.35</v>
      </c>
      <c r="D131" s="5">
        <v>135.76666666666668</v>
      </c>
      <c r="E131" s="4">
        <v>12.82</v>
      </c>
      <c r="F131" s="4" t="s">
        <v>374</v>
      </c>
      <c r="G131" s="4"/>
      <c r="H131" s="16">
        <v>4.2233344462902824</v>
      </c>
      <c r="I131" s="6">
        <v>14.1</v>
      </c>
      <c r="J131" s="6"/>
      <c r="K131" s="20">
        <v>13.272705030780822</v>
      </c>
      <c r="L131" s="7">
        <v>1414</v>
      </c>
      <c r="M131" s="7"/>
      <c r="N131" s="21">
        <v>1388.115466333333</v>
      </c>
      <c r="O131" s="7">
        <v>664</v>
      </c>
      <c r="P131" s="4" t="s">
        <v>136</v>
      </c>
      <c r="Q131" s="4" t="s">
        <v>151</v>
      </c>
      <c r="R131" s="4" t="s">
        <v>51</v>
      </c>
      <c r="S131" s="4" t="s">
        <v>100</v>
      </c>
      <c r="T131" s="4" t="s">
        <v>484</v>
      </c>
    </row>
    <row r="132" spans="1:20" s="1" customFormat="1" ht="36" customHeight="1" x14ac:dyDescent="0.45">
      <c r="A132" s="3">
        <v>128</v>
      </c>
      <c r="B132" s="4" t="s">
        <v>106</v>
      </c>
      <c r="C132" s="5">
        <v>34.35</v>
      </c>
      <c r="D132" s="5">
        <v>136.41666666666666</v>
      </c>
      <c r="E132" s="4">
        <v>0.19</v>
      </c>
      <c r="F132" s="4" t="s">
        <v>375</v>
      </c>
      <c r="G132" s="4">
        <v>100</v>
      </c>
      <c r="H132" s="16">
        <v>24.803421287842383</v>
      </c>
      <c r="I132" s="6">
        <v>14</v>
      </c>
      <c r="J132" s="6"/>
      <c r="K132" s="20">
        <v>14.75013921004566</v>
      </c>
      <c r="L132" s="7">
        <v>1987</v>
      </c>
      <c r="M132" s="7"/>
      <c r="N132" s="21">
        <v>2404.3363800000002</v>
      </c>
      <c r="O132" s="7">
        <v>403</v>
      </c>
      <c r="P132" s="4" t="s">
        <v>136</v>
      </c>
      <c r="Q132" s="4" t="s">
        <v>150</v>
      </c>
      <c r="R132" s="4" t="s">
        <v>51</v>
      </c>
      <c r="S132" s="4" t="s">
        <v>20</v>
      </c>
      <c r="T132" s="4" t="s">
        <v>229</v>
      </c>
    </row>
    <row r="133" spans="1:20" s="1" customFormat="1" ht="36" customHeight="1" x14ac:dyDescent="0.45">
      <c r="A133" s="3">
        <v>129</v>
      </c>
      <c r="B133" s="4" t="s">
        <v>107</v>
      </c>
      <c r="C133" s="5">
        <v>34.35</v>
      </c>
      <c r="D133" s="5">
        <v>136.41666666666666</v>
      </c>
      <c r="E133" s="4">
        <v>0.35</v>
      </c>
      <c r="F133" s="4" t="s">
        <v>375</v>
      </c>
      <c r="G133" s="4">
        <v>100</v>
      </c>
      <c r="H133" s="16">
        <v>22.084220205908025</v>
      </c>
      <c r="I133" s="6">
        <v>14</v>
      </c>
      <c r="J133" s="6"/>
      <c r="K133" s="20">
        <v>14.75013921004566</v>
      </c>
      <c r="L133" s="7">
        <v>1987</v>
      </c>
      <c r="M133" s="7"/>
      <c r="N133" s="21">
        <v>2404.3363800000002</v>
      </c>
      <c r="O133" s="7">
        <v>655</v>
      </c>
      <c r="P133" s="4" t="s">
        <v>136</v>
      </c>
      <c r="Q133" s="4" t="s">
        <v>150</v>
      </c>
      <c r="R133" s="4" t="s">
        <v>51</v>
      </c>
      <c r="S133" s="4" t="s">
        <v>20</v>
      </c>
      <c r="T133" s="4" t="s">
        <v>229</v>
      </c>
    </row>
    <row r="134" spans="1:20" s="1" customFormat="1" ht="36" customHeight="1" x14ac:dyDescent="0.45">
      <c r="A134" s="3">
        <v>130</v>
      </c>
      <c r="B134" s="4" t="s">
        <v>478</v>
      </c>
      <c r="C134" s="5">
        <v>34.25</v>
      </c>
      <c r="D134" s="5">
        <v>132.44999999999999</v>
      </c>
      <c r="E134" s="4">
        <v>10.6</v>
      </c>
      <c r="F134" s="4" t="s">
        <v>376</v>
      </c>
      <c r="G134" s="4"/>
      <c r="H134" s="16">
        <v>8.1256122284338179</v>
      </c>
      <c r="I134" s="6">
        <v>15</v>
      </c>
      <c r="J134" s="6"/>
      <c r="K134" s="20">
        <v>15.4732713503653</v>
      </c>
      <c r="L134" s="7">
        <v>1461.6</v>
      </c>
      <c r="M134" s="7"/>
      <c r="N134" s="21">
        <v>1417.1076413888891</v>
      </c>
      <c r="O134" s="7">
        <v>762.1</v>
      </c>
      <c r="P134" s="4" t="s">
        <v>153</v>
      </c>
      <c r="Q134" s="4" t="s">
        <v>151</v>
      </c>
      <c r="R134" s="4" t="s">
        <v>51</v>
      </c>
      <c r="S134" s="4" t="s">
        <v>79</v>
      </c>
      <c r="T134" s="4" t="s">
        <v>148</v>
      </c>
    </row>
    <row r="135" spans="1:20" s="1" customFormat="1" ht="36" customHeight="1" x14ac:dyDescent="0.45">
      <c r="A135" s="3">
        <v>131</v>
      </c>
      <c r="B135" s="4" t="s">
        <v>170</v>
      </c>
      <c r="C135" s="5">
        <v>34.133741666666666</v>
      </c>
      <c r="D135" s="5">
        <v>134.21130277777777</v>
      </c>
      <c r="E135" s="4">
        <v>81.599999999999994</v>
      </c>
      <c r="F135" s="4" t="s">
        <v>377</v>
      </c>
      <c r="G135" s="4"/>
      <c r="H135" s="16">
        <v>4.5200458698062862</v>
      </c>
      <c r="I135" s="6">
        <v>13</v>
      </c>
      <c r="J135" s="6"/>
      <c r="K135" s="20">
        <v>11.360369639726025</v>
      </c>
      <c r="L135" s="7">
        <v>1351</v>
      </c>
      <c r="M135" s="7"/>
      <c r="N135" s="21">
        <v>1430.5620759999999</v>
      </c>
      <c r="O135" s="7">
        <v>597</v>
      </c>
      <c r="P135" s="4" t="s">
        <v>136</v>
      </c>
      <c r="Q135" s="4" t="s">
        <v>149</v>
      </c>
      <c r="R135" s="4" t="s">
        <v>51</v>
      </c>
      <c r="S135" s="4">
        <v>1992</v>
      </c>
      <c r="T135" s="4" t="s">
        <v>191</v>
      </c>
    </row>
    <row r="136" spans="1:20" s="1" customFormat="1" ht="36" customHeight="1" x14ac:dyDescent="0.45">
      <c r="A136" s="3">
        <v>132</v>
      </c>
      <c r="B136" s="4" t="s">
        <v>169</v>
      </c>
      <c r="C136" s="5">
        <v>33.883333333333333</v>
      </c>
      <c r="D136" s="5">
        <v>133.66666666666666</v>
      </c>
      <c r="E136" s="4">
        <v>23</v>
      </c>
      <c r="F136" s="4" t="s">
        <v>378</v>
      </c>
      <c r="G136" s="4">
        <v>740</v>
      </c>
      <c r="H136" s="16">
        <v>8.8669405599989908</v>
      </c>
      <c r="I136" s="6">
        <v>12.3</v>
      </c>
      <c r="J136" s="6"/>
      <c r="K136" s="20">
        <v>10.148195688794518</v>
      </c>
      <c r="L136" s="7">
        <v>2800</v>
      </c>
      <c r="M136" s="7"/>
      <c r="N136" s="21">
        <v>2003.5336800000009</v>
      </c>
      <c r="O136" s="7">
        <f>L136*69.5/100</f>
        <v>1946</v>
      </c>
      <c r="P136" s="4" t="s">
        <v>136</v>
      </c>
      <c r="Q136" s="4" t="s">
        <v>150</v>
      </c>
      <c r="R136" s="4" t="s">
        <v>51</v>
      </c>
      <c r="S136" s="4">
        <v>1992</v>
      </c>
      <c r="T136" s="4" t="s">
        <v>191</v>
      </c>
    </row>
    <row r="137" spans="1:20" s="1" customFormat="1" ht="36" customHeight="1" x14ac:dyDescent="0.45">
      <c r="A137" s="3">
        <v>133</v>
      </c>
      <c r="B137" s="4" t="s">
        <v>121</v>
      </c>
      <c r="C137" s="5">
        <v>33.75</v>
      </c>
      <c r="D137" s="5">
        <v>133.33333333333334</v>
      </c>
      <c r="E137" s="4">
        <v>360</v>
      </c>
      <c r="F137" s="4" t="s">
        <v>379</v>
      </c>
      <c r="G137" s="4">
        <v>600</v>
      </c>
      <c r="H137" s="16">
        <v>3.807702997165626</v>
      </c>
      <c r="I137" s="6">
        <v>7.6</v>
      </c>
      <c r="J137" s="6"/>
      <c r="K137" s="20">
        <v>11.805396110136986</v>
      </c>
      <c r="L137" s="7">
        <v>2147</v>
      </c>
      <c r="M137" s="7"/>
      <c r="N137" s="21">
        <v>2196.4750159999999</v>
      </c>
      <c r="O137" s="7">
        <v>1821</v>
      </c>
      <c r="P137" s="4" t="s">
        <v>152</v>
      </c>
      <c r="Q137" s="4" t="s">
        <v>150</v>
      </c>
      <c r="R137" s="4" t="s">
        <v>51</v>
      </c>
      <c r="S137" s="4">
        <v>1994</v>
      </c>
      <c r="T137" s="4" t="s">
        <v>232</v>
      </c>
    </row>
    <row r="138" spans="1:20" s="1" customFormat="1" ht="36" customHeight="1" x14ac:dyDescent="0.45">
      <c r="A138" s="3">
        <v>134</v>
      </c>
      <c r="B138" s="4" t="s">
        <v>464</v>
      </c>
      <c r="C138" s="5">
        <v>33.633333333333333</v>
      </c>
      <c r="D138" s="5">
        <v>130.53333333333333</v>
      </c>
      <c r="E138" s="4">
        <v>9.5</v>
      </c>
      <c r="F138" s="4" t="s">
        <v>380</v>
      </c>
      <c r="G138" s="4">
        <v>260</v>
      </c>
      <c r="H138" s="16">
        <v>5.8878395292301642</v>
      </c>
      <c r="I138" s="6">
        <v>16.2</v>
      </c>
      <c r="J138" s="6"/>
      <c r="K138" s="20">
        <v>16.196588376712327</v>
      </c>
      <c r="L138" s="7">
        <v>1879</v>
      </c>
      <c r="M138" s="7"/>
      <c r="N138" s="21">
        <v>1778.807359666667</v>
      </c>
      <c r="O138" s="7">
        <v>933</v>
      </c>
      <c r="P138" s="4" t="s">
        <v>153</v>
      </c>
      <c r="Q138" s="4" t="s">
        <v>150</v>
      </c>
      <c r="R138" s="4" t="s">
        <v>51</v>
      </c>
      <c r="S138" s="4" t="s">
        <v>17</v>
      </c>
      <c r="T138" s="4" t="s">
        <v>193</v>
      </c>
    </row>
    <row r="139" spans="1:20" s="1" customFormat="1" ht="36" customHeight="1" x14ac:dyDescent="0.45">
      <c r="A139" s="3">
        <v>135</v>
      </c>
      <c r="B139" s="4" t="s">
        <v>479</v>
      </c>
      <c r="C139" s="5">
        <v>33.516666666666666</v>
      </c>
      <c r="D139" s="5">
        <v>130.65</v>
      </c>
      <c r="E139" s="4">
        <v>2.98</v>
      </c>
      <c r="F139" s="4" t="s">
        <v>381</v>
      </c>
      <c r="G139" s="4">
        <v>390</v>
      </c>
      <c r="H139" s="16">
        <v>8.4011117039320542</v>
      </c>
      <c r="I139" s="6">
        <v>13.4</v>
      </c>
      <c r="J139" s="6"/>
      <c r="K139" s="20">
        <v>13.453071523287672</v>
      </c>
      <c r="L139" s="7">
        <v>2300</v>
      </c>
      <c r="M139" s="7"/>
      <c r="N139" s="21">
        <v>2337.6000000000004</v>
      </c>
      <c r="O139" s="7">
        <v>1611</v>
      </c>
      <c r="P139" s="4" t="s">
        <v>153</v>
      </c>
      <c r="Q139" s="4" t="s">
        <v>150</v>
      </c>
      <c r="R139" s="4" t="s">
        <v>51</v>
      </c>
      <c r="S139" s="4">
        <v>2011</v>
      </c>
      <c r="T139" s="4" t="s">
        <v>194</v>
      </c>
    </row>
    <row r="140" spans="1:20" s="1" customFormat="1" ht="36" customHeight="1" x14ac:dyDescent="0.45">
      <c r="A140" s="3">
        <v>136</v>
      </c>
      <c r="B140" s="4" t="s">
        <v>171</v>
      </c>
      <c r="C140" s="5">
        <v>33.5</v>
      </c>
      <c r="D140" s="5">
        <v>130.83333333333334</v>
      </c>
      <c r="E140" s="4">
        <v>41</v>
      </c>
      <c r="F140" s="4" t="s">
        <v>382</v>
      </c>
      <c r="G140" s="4"/>
      <c r="H140" s="16">
        <v>2.9811309414789831</v>
      </c>
      <c r="I140" s="6">
        <v>12.9</v>
      </c>
      <c r="J140" s="6"/>
      <c r="K140" s="20">
        <v>12.158715168836668</v>
      </c>
      <c r="L140" s="7">
        <v>2486.1</v>
      </c>
      <c r="M140" s="7"/>
      <c r="N140" s="21">
        <v>2250.1102449230771</v>
      </c>
      <c r="O140" s="7">
        <v>1889.4</v>
      </c>
      <c r="P140" s="4" t="s">
        <v>136</v>
      </c>
      <c r="Q140" s="4" t="s">
        <v>150</v>
      </c>
      <c r="R140" s="4" t="s">
        <v>51</v>
      </c>
      <c r="S140" s="4" t="s">
        <v>114</v>
      </c>
      <c r="T140" s="4" t="s">
        <v>148</v>
      </c>
    </row>
    <row r="141" spans="1:20" s="1" customFormat="1" ht="36" customHeight="1" x14ac:dyDescent="0.45">
      <c r="A141" s="3">
        <v>137</v>
      </c>
      <c r="B141" s="4" t="s">
        <v>80</v>
      </c>
      <c r="C141" s="5">
        <v>33.466666666666669</v>
      </c>
      <c r="D141" s="5">
        <v>132.58333333333334</v>
      </c>
      <c r="E141" s="4">
        <v>10.7</v>
      </c>
      <c r="F141" s="4" t="s">
        <v>383</v>
      </c>
      <c r="G141" s="4">
        <v>275</v>
      </c>
      <c r="H141" s="16">
        <v>9.347561353382325</v>
      </c>
      <c r="I141" s="6">
        <v>14.7</v>
      </c>
      <c r="J141" s="6"/>
      <c r="K141" s="20">
        <v>13.119024241780824</v>
      </c>
      <c r="L141" s="7">
        <v>1639</v>
      </c>
      <c r="M141" s="7"/>
      <c r="N141" s="21">
        <v>1936.3333333333339</v>
      </c>
      <c r="O141" s="7">
        <v>819.8</v>
      </c>
      <c r="P141" s="4" t="s">
        <v>136</v>
      </c>
      <c r="Q141" s="4" t="s">
        <v>150</v>
      </c>
      <c r="R141" s="4" t="s">
        <v>51</v>
      </c>
      <c r="S141" s="4" t="s">
        <v>81</v>
      </c>
      <c r="T141" s="4" t="s">
        <v>219</v>
      </c>
    </row>
    <row r="142" spans="1:20" s="1" customFormat="1" ht="36" customHeight="1" x14ac:dyDescent="0.45">
      <c r="A142" s="3">
        <v>138</v>
      </c>
      <c r="B142" s="4" t="s">
        <v>82</v>
      </c>
      <c r="C142" s="5">
        <v>33.466666666666669</v>
      </c>
      <c r="D142" s="5">
        <v>132.44999999999999</v>
      </c>
      <c r="E142" s="4">
        <v>21</v>
      </c>
      <c r="F142" s="4" t="s">
        <v>384</v>
      </c>
      <c r="G142" s="4">
        <v>220</v>
      </c>
      <c r="H142" s="16">
        <v>5.5676589012470084</v>
      </c>
      <c r="I142" s="6">
        <v>14.7</v>
      </c>
      <c r="J142" s="6"/>
      <c r="K142" s="20">
        <v>16.107540115068495</v>
      </c>
      <c r="L142" s="7">
        <v>1650</v>
      </c>
      <c r="M142" s="7"/>
      <c r="N142" s="21">
        <v>1936.3333333333339</v>
      </c>
      <c r="O142" s="7">
        <v>902.4</v>
      </c>
      <c r="P142" s="4" t="s">
        <v>136</v>
      </c>
      <c r="Q142" s="4" t="s">
        <v>150</v>
      </c>
      <c r="R142" s="4" t="s">
        <v>51</v>
      </c>
      <c r="S142" s="4" t="s">
        <v>83</v>
      </c>
      <c r="T142" s="4" t="s">
        <v>219</v>
      </c>
    </row>
    <row r="143" spans="1:20" s="1" customFormat="1" ht="36" customHeight="1" x14ac:dyDescent="0.45">
      <c r="A143" s="3">
        <v>139</v>
      </c>
      <c r="B143" s="4" t="s">
        <v>108</v>
      </c>
      <c r="C143" s="5">
        <v>33.333333333333336</v>
      </c>
      <c r="D143" s="5">
        <v>132.96666666666667</v>
      </c>
      <c r="E143" s="4">
        <v>18.7</v>
      </c>
      <c r="F143" s="4" t="s">
        <v>385</v>
      </c>
      <c r="G143" s="4">
        <v>415</v>
      </c>
      <c r="H143" s="16">
        <v>12.450588591026342</v>
      </c>
      <c r="I143" s="6">
        <v>13.4</v>
      </c>
      <c r="J143" s="6"/>
      <c r="K143" s="20">
        <v>13.372153328616434</v>
      </c>
      <c r="L143" s="7">
        <v>2857</v>
      </c>
      <c r="M143" s="7"/>
      <c r="N143" s="21">
        <v>2911.2399793333329</v>
      </c>
      <c r="O143" s="7">
        <v>1900</v>
      </c>
      <c r="P143" s="4" t="s">
        <v>136</v>
      </c>
      <c r="Q143" s="4" t="s">
        <v>151</v>
      </c>
      <c r="R143" s="4" t="s">
        <v>51</v>
      </c>
      <c r="S143" s="4" t="s">
        <v>109</v>
      </c>
      <c r="T143" s="4" t="s">
        <v>192</v>
      </c>
    </row>
    <row r="144" spans="1:20" s="1" customFormat="1" ht="36" customHeight="1" x14ac:dyDescent="0.45">
      <c r="A144" s="3">
        <v>140</v>
      </c>
      <c r="B144" s="4" t="s">
        <v>465</v>
      </c>
      <c r="C144" s="5">
        <v>33.133333333333333</v>
      </c>
      <c r="D144" s="5">
        <v>130.69999999999999</v>
      </c>
      <c r="E144" s="4">
        <v>3.69</v>
      </c>
      <c r="F144" s="4" t="s">
        <v>386</v>
      </c>
      <c r="G144" s="4">
        <v>119</v>
      </c>
      <c r="H144" s="16">
        <v>7.2556217748285823</v>
      </c>
      <c r="I144" s="6">
        <v>15.5</v>
      </c>
      <c r="J144" s="6"/>
      <c r="K144" s="20">
        <v>14.54650227349315</v>
      </c>
      <c r="L144" s="7">
        <v>2166</v>
      </c>
      <c r="M144" s="7"/>
      <c r="N144" s="21">
        <v>2157.3392140000005</v>
      </c>
      <c r="O144" s="7">
        <v>1243</v>
      </c>
      <c r="P144" s="4" t="s">
        <v>152</v>
      </c>
      <c r="Q144" s="4" t="s">
        <v>150</v>
      </c>
      <c r="R144" s="4" t="s">
        <v>51</v>
      </c>
      <c r="S144" s="4" t="s">
        <v>110</v>
      </c>
      <c r="T144" s="4" t="s">
        <v>195</v>
      </c>
    </row>
    <row r="145" spans="1:20" s="1" customFormat="1" ht="36" customHeight="1" x14ac:dyDescent="0.45">
      <c r="A145" s="3">
        <v>141</v>
      </c>
      <c r="B145" s="4" t="s">
        <v>172</v>
      </c>
      <c r="C145" s="5">
        <v>32.35</v>
      </c>
      <c r="D145" s="5">
        <v>131.16666666666666</v>
      </c>
      <c r="E145" s="4">
        <v>38.22</v>
      </c>
      <c r="F145" s="4" t="s">
        <v>387</v>
      </c>
      <c r="G145" s="4">
        <v>1133</v>
      </c>
      <c r="H145" s="16">
        <v>5.4754089076592427</v>
      </c>
      <c r="I145" s="6">
        <v>12.9</v>
      </c>
      <c r="J145" s="6"/>
      <c r="K145" s="20">
        <v>11.155894430958901</v>
      </c>
      <c r="L145" s="7">
        <v>3984.6</v>
      </c>
      <c r="M145" s="7"/>
      <c r="N145" s="21">
        <v>3306.1419683333334</v>
      </c>
      <c r="O145" s="7">
        <v>3105</v>
      </c>
      <c r="P145" s="4" t="s">
        <v>136</v>
      </c>
      <c r="Q145" s="4" t="s">
        <v>149</v>
      </c>
      <c r="R145" s="4" t="s">
        <v>51</v>
      </c>
      <c r="S145" s="4" t="s">
        <v>113</v>
      </c>
      <c r="T145" s="4" t="s">
        <v>233</v>
      </c>
    </row>
    <row r="146" spans="1:20" s="1" customFormat="1" ht="36" customHeight="1" x14ac:dyDescent="0.45">
      <c r="A146" s="3">
        <v>142</v>
      </c>
      <c r="B146" s="4" t="s">
        <v>130</v>
      </c>
      <c r="C146" s="5">
        <v>31.866666666666667</v>
      </c>
      <c r="D146" s="5">
        <v>131.30000000000001</v>
      </c>
      <c r="E146" s="4">
        <v>0.41</v>
      </c>
      <c r="F146" s="4" t="s">
        <v>388</v>
      </c>
      <c r="G146" s="4"/>
      <c r="H146" s="16">
        <v>12.324391180115096</v>
      </c>
      <c r="I146" s="6">
        <v>16.7</v>
      </c>
      <c r="J146" s="6"/>
      <c r="K146" s="20">
        <v>16.191639027397255</v>
      </c>
      <c r="L146" s="7">
        <v>3011</v>
      </c>
      <c r="M146" s="7"/>
      <c r="N146" s="21">
        <v>2320.6462550000001</v>
      </c>
      <c r="O146" s="7">
        <v>1317</v>
      </c>
      <c r="P146" s="4" t="s">
        <v>136</v>
      </c>
      <c r="Q146" s="4" t="s">
        <v>150</v>
      </c>
      <c r="R146" s="4" t="s">
        <v>51</v>
      </c>
      <c r="S146" s="4" t="s">
        <v>131</v>
      </c>
      <c r="T146" s="4" t="s">
        <v>157</v>
      </c>
    </row>
    <row r="147" spans="1:20" s="1" customFormat="1" ht="36" customHeight="1" x14ac:dyDescent="0.45">
      <c r="A147" s="3">
        <v>143</v>
      </c>
      <c r="B147" s="4" t="s">
        <v>466</v>
      </c>
      <c r="C147" s="5">
        <v>31.85</v>
      </c>
      <c r="D147" s="5">
        <v>131.21666666666667</v>
      </c>
      <c r="E147" s="4">
        <v>8.1999999999999993</v>
      </c>
      <c r="F147" s="4" t="s">
        <v>389</v>
      </c>
      <c r="G147" s="4">
        <v>230</v>
      </c>
      <c r="H147" s="16">
        <v>3.958339320422994</v>
      </c>
      <c r="I147" s="6">
        <v>15.2</v>
      </c>
      <c r="J147" s="6"/>
      <c r="K147" s="20">
        <v>14.77257720201256</v>
      </c>
      <c r="L147" s="7">
        <v>3293.1785714285716</v>
      </c>
      <c r="M147" s="7"/>
      <c r="N147" s="21">
        <v>2480.5068267500001</v>
      </c>
      <c r="O147" s="7">
        <v>1980.5071428571423</v>
      </c>
      <c r="P147" s="4" t="s">
        <v>136</v>
      </c>
      <c r="Q147" s="4" t="s">
        <v>150</v>
      </c>
      <c r="R147" s="4" t="s">
        <v>51</v>
      </c>
      <c r="S147" s="4" t="s">
        <v>401</v>
      </c>
      <c r="T147" s="4" t="s">
        <v>198</v>
      </c>
    </row>
    <row r="148" spans="1:20" s="1" customFormat="1" ht="36" customHeight="1" x14ac:dyDescent="0.45">
      <c r="A148" s="3">
        <v>144</v>
      </c>
      <c r="B148" s="4" t="s">
        <v>467</v>
      </c>
      <c r="C148" s="5">
        <v>31.85</v>
      </c>
      <c r="D148" s="5">
        <v>131.21666666666667</v>
      </c>
      <c r="E148" s="4">
        <v>9.1999999999999993</v>
      </c>
      <c r="F148" s="4" t="s">
        <v>390</v>
      </c>
      <c r="G148" s="4">
        <v>230</v>
      </c>
      <c r="H148" s="16">
        <v>5.4050716154529805</v>
      </c>
      <c r="I148" s="6">
        <v>15.2</v>
      </c>
      <c r="J148" s="6"/>
      <c r="K148" s="20"/>
      <c r="L148" s="7">
        <v>2781.5</v>
      </c>
      <c r="M148" s="7"/>
      <c r="N148" s="21"/>
      <c r="O148" s="7">
        <v>1726.1</v>
      </c>
      <c r="P148" s="4" t="s">
        <v>136</v>
      </c>
      <c r="Q148" s="4" t="s">
        <v>149</v>
      </c>
      <c r="R148" s="4" t="s">
        <v>51</v>
      </c>
      <c r="S148" s="4" t="s">
        <v>111</v>
      </c>
      <c r="T148" s="4" t="s">
        <v>197</v>
      </c>
    </row>
    <row r="149" spans="1:20" s="1" customFormat="1" ht="36" customHeight="1" x14ac:dyDescent="0.45">
      <c r="A149" s="3">
        <v>145</v>
      </c>
      <c r="B149" s="4" t="s">
        <v>468</v>
      </c>
      <c r="C149" s="5">
        <v>31.85</v>
      </c>
      <c r="D149" s="5">
        <v>131.21666666666667</v>
      </c>
      <c r="E149" s="4">
        <v>6.6</v>
      </c>
      <c r="F149" s="4" t="s">
        <v>391</v>
      </c>
      <c r="G149" s="4">
        <v>230</v>
      </c>
      <c r="H149" s="16">
        <v>5.5489817224743323</v>
      </c>
      <c r="I149" s="6">
        <v>15.2</v>
      </c>
      <c r="J149" s="6"/>
      <c r="K149" s="20"/>
      <c r="L149" s="7">
        <v>3086.8</v>
      </c>
      <c r="M149" s="7"/>
      <c r="N149" s="21"/>
      <c r="O149" s="7">
        <v>1978</v>
      </c>
      <c r="P149" s="4" t="s">
        <v>136</v>
      </c>
      <c r="Q149" s="4" t="s">
        <v>150</v>
      </c>
      <c r="R149" s="4" t="s">
        <v>51</v>
      </c>
      <c r="S149" s="4" t="s">
        <v>112</v>
      </c>
      <c r="T149" s="4" t="s">
        <v>196</v>
      </c>
    </row>
    <row r="150" spans="1:20" s="1" customFormat="1" ht="36" customHeight="1" x14ac:dyDescent="0.45">
      <c r="A150" s="3">
        <v>146</v>
      </c>
      <c r="B150" s="4" t="s">
        <v>118</v>
      </c>
      <c r="C150" s="5">
        <v>31.716666669999999</v>
      </c>
      <c r="D150" s="5">
        <v>130.46666666666667</v>
      </c>
      <c r="E150" s="4">
        <v>27.4</v>
      </c>
      <c r="F150" s="4" t="s">
        <v>392</v>
      </c>
      <c r="G150" s="4">
        <v>250</v>
      </c>
      <c r="H150" s="16">
        <v>5.2384121745705654</v>
      </c>
      <c r="I150" s="6">
        <v>15.9</v>
      </c>
      <c r="J150" s="6"/>
      <c r="K150" s="20">
        <v>14.743906599256354</v>
      </c>
      <c r="L150" s="7">
        <v>2522.6999999999998</v>
      </c>
      <c r="M150" s="7"/>
      <c r="N150" s="21">
        <v>1929.1697085714288</v>
      </c>
      <c r="O150" s="7">
        <v>1620.6</v>
      </c>
      <c r="P150" s="4" t="s">
        <v>136</v>
      </c>
      <c r="Q150" s="4" t="s">
        <v>150</v>
      </c>
      <c r="R150" s="4" t="s">
        <v>51</v>
      </c>
      <c r="S150" s="4" t="s">
        <v>119</v>
      </c>
      <c r="T150" s="4" t="s">
        <v>231</v>
      </c>
    </row>
    <row r="151" spans="1:20" s="1" customFormat="1" ht="36" customHeight="1" x14ac:dyDescent="0.45">
      <c r="A151" s="3">
        <v>147</v>
      </c>
      <c r="B151" s="4" t="s">
        <v>469</v>
      </c>
      <c r="C151" s="5">
        <v>31.533333333333335</v>
      </c>
      <c r="D151" s="5">
        <v>130.76666666666668</v>
      </c>
      <c r="E151" s="4">
        <v>43.42</v>
      </c>
      <c r="F151" s="4" t="s">
        <v>393</v>
      </c>
      <c r="G151" s="4">
        <v>520</v>
      </c>
      <c r="H151" s="16">
        <v>2.677450833874365</v>
      </c>
      <c r="I151" s="6">
        <v>14.4</v>
      </c>
      <c r="J151" s="6"/>
      <c r="K151" s="20">
        <v>14.92438637916667</v>
      </c>
      <c r="L151" s="7">
        <v>3138</v>
      </c>
      <c r="M151" s="7"/>
      <c r="N151" s="21">
        <v>2755.7293845833333</v>
      </c>
      <c r="O151" s="7">
        <v>2155</v>
      </c>
      <c r="P151" s="4" t="s">
        <v>136</v>
      </c>
      <c r="Q151" s="4" t="s">
        <v>150</v>
      </c>
      <c r="R151" s="4" t="s">
        <v>51</v>
      </c>
      <c r="S151" s="4" t="s">
        <v>116</v>
      </c>
      <c r="T151" s="4" t="s">
        <v>199</v>
      </c>
    </row>
    <row r="152" spans="1:20" s="1" customFormat="1" ht="36" customHeight="1" x14ac:dyDescent="0.45">
      <c r="A152" s="3">
        <v>148</v>
      </c>
      <c r="B152" s="4" t="s">
        <v>470</v>
      </c>
      <c r="C152" s="5">
        <v>31.533333333333335</v>
      </c>
      <c r="D152" s="5">
        <v>130.76666666666668</v>
      </c>
      <c r="E152" s="4">
        <v>34.020000000000003</v>
      </c>
      <c r="F152" s="4" t="s">
        <v>394</v>
      </c>
      <c r="G152" s="4">
        <v>615</v>
      </c>
      <c r="H152" s="16">
        <v>5.2854673866046671</v>
      </c>
      <c r="I152" s="6">
        <v>14.4</v>
      </c>
      <c r="J152" s="6"/>
      <c r="K152" s="20">
        <v>14.491375215068491</v>
      </c>
      <c r="L152" s="7">
        <f>(3795+2870)/2</f>
        <v>3332.5</v>
      </c>
      <c r="M152" s="7"/>
      <c r="N152" s="21">
        <v>2658.2578814999997</v>
      </c>
      <c r="O152" s="7">
        <f>(2479+2180)/2</f>
        <v>2329.5</v>
      </c>
      <c r="P152" s="4" t="s">
        <v>136</v>
      </c>
      <c r="Q152" s="4" t="s">
        <v>150</v>
      </c>
      <c r="R152" s="4" t="s">
        <v>51</v>
      </c>
      <c r="S152" s="4" t="s">
        <v>117</v>
      </c>
      <c r="T152" s="4" t="s">
        <v>200</v>
      </c>
    </row>
    <row r="153" spans="1:20" s="1" customFormat="1" ht="36" customHeight="1" x14ac:dyDescent="0.45">
      <c r="A153" s="3">
        <v>149</v>
      </c>
      <c r="B153" s="4" t="s">
        <v>173</v>
      </c>
      <c r="C153" s="5">
        <v>30.383333333333333</v>
      </c>
      <c r="D153" s="5">
        <v>130.43333333333334</v>
      </c>
      <c r="E153" s="4">
        <v>452</v>
      </c>
      <c r="F153" s="4" t="s">
        <v>395</v>
      </c>
      <c r="G153" s="4" t="s">
        <v>115</v>
      </c>
      <c r="H153" s="16">
        <v>4.791587326468953</v>
      </c>
      <c r="I153" s="6">
        <v>15.2</v>
      </c>
      <c r="J153" s="6"/>
      <c r="K153" s="20">
        <v>17.429592780821917</v>
      </c>
      <c r="L153" s="7">
        <v>5300.75</v>
      </c>
      <c r="M153" s="7"/>
      <c r="N153" s="21">
        <v>3952.8805972500008</v>
      </c>
      <c r="O153" s="7">
        <v>3604</v>
      </c>
      <c r="P153" s="4" t="s">
        <v>153</v>
      </c>
      <c r="Q153" s="4" t="s">
        <v>149</v>
      </c>
      <c r="R153" s="4" t="s">
        <v>51</v>
      </c>
      <c r="S153" s="4" t="s">
        <v>262</v>
      </c>
      <c r="T153" s="4" t="s">
        <v>230</v>
      </c>
    </row>
    <row r="154" spans="1:20" s="1" customFormat="1" ht="36" customHeight="1" x14ac:dyDescent="0.45">
      <c r="A154" s="3">
        <v>150</v>
      </c>
      <c r="B154" s="4" t="s">
        <v>480</v>
      </c>
      <c r="C154" s="5">
        <v>26.833333333333332</v>
      </c>
      <c r="D154" s="5">
        <v>128.30000000000001</v>
      </c>
      <c r="E154" s="4">
        <v>36</v>
      </c>
      <c r="F154" s="4" t="s">
        <v>396</v>
      </c>
      <c r="G154" s="4">
        <v>190</v>
      </c>
      <c r="H154" s="16">
        <v>0.75901032179089845</v>
      </c>
      <c r="I154" s="6">
        <v>20.9</v>
      </c>
      <c r="J154" s="6"/>
      <c r="K154" s="20">
        <v>21.772009479452031</v>
      </c>
      <c r="L154" s="7">
        <v>3404</v>
      </c>
      <c r="M154" s="7"/>
      <c r="N154" s="21">
        <v>3390.7999999999997</v>
      </c>
      <c r="O154" s="7">
        <v>2286</v>
      </c>
      <c r="P154" s="4" t="s">
        <v>136</v>
      </c>
      <c r="Q154" s="4" t="s">
        <v>150</v>
      </c>
      <c r="R154" s="4" t="s">
        <v>51</v>
      </c>
      <c r="S154" s="4">
        <v>2010</v>
      </c>
      <c r="T154" s="4" t="s">
        <v>190</v>
      </c>
    </row>
    <row r="155" spans="1:20" ht="36" customHeight="1" x14ac:dyDescent="0.45">
      <c r="A155" s="3">
        <v>151</v>
      </c>
      <c r="B155" s="4" t="s">
        <v>481</v>
      </c>
      <c r="C155" s="5">
        <v>26.733333333333334</v>
      </c>
      <c r="D155" s="5">
        <v>128.18333333333334</v>
      </c>
      <c r="E155" s="4">
        <v>40.630000000000003</v>
      </c>
      <c r="F155" s="4" t="s">
        <v>397</v>
      </c>
      <c r="G155" s="4">
        <v>250</v>
      </c>
      <c r="H155" s="16">
        <v>3.7359946852685826</v>
      </c>
      <c r="I155" s="6">
        <v>20.2</v>
      </c>
      <c r="J155" s="6"/>
      <c r="K155" s="20">
        <v>21.483309278538815</v>
      </c>
      <c r="L155" s="7">
        <v>2518</v>
      </c>
      <c r="M155" s="7"/>
      <c r="N155" s="21">
        <v>2603.0347653333338</v>
      </c>
      <c r="O155" s="7">
        <v>1567</v>
      </c>
      <c r="P155" s="4" t="s">
        <v>136</v>
      </c>
      <c r="Q155" s="4" t="s">
        <v>149</v>
      </c>
      <c r="R155" s="4" t="s">
        <v>51</v>
      </c>
      <c r="S155" s="4" t="s">
        <v>236</v>
      </c>
      <c r="T155" s="4" t="s">
        <v>189</v>
      </c>
    </row>
    <row r="156" spans="1:20" ht="36" customHeight="1" x14ac:dyDescent="0.45">
      <c r="A156" s="10">
        <v>152</v>
      </c>
      <c r="B156" s="29" t="s">
        <v>482</v>
      </c>
      <c r="C156" s="12">
        <v>26.516666666666666</v>
      </c>
      <c r="D156" s="12">
        <v>128.01666666666668</v>
      </c>
      <c r="E156" s="11">
        <v>24.75</v>
      </c>
      <c r="F156" s="11" t="s">
        <v>398</v>
      </c>
      <c r="G156" s="11">
        <v>200</v>
      </c>
      <c r="H156" s="18">
        <v>2.3509362301026497</v>
      </c>
      <c r="I156" s="13">
        <v>22.2</v>
      </c>
      <c r="J156" s="13"/>
      <c r="K156" s="24">
        <v>21.7169706369863</v>
      </c>
      <c r="L156" s="14">
        <v>1721</v>
      </c>
      <c r="M156" s="14"/>
      <c r="N156" s="25">
        <v>1808.9036696249998</v>
      </c>
      <c r="O156" s="14">
        <v>678</v>
      </c>
      <c r="P156" s="11" t="s">
        <v>136</v>
      </c>
      <c r="Q156" s="11" t="s">
        <v>149</v>
      </c>
      <c r="R156" s="11" t="s">
        <v>51</v>
      </c>
      <c r="S156" s="11" t="s">
        <v>235</v>
      </c>
      <c r="T156" s="11" t="s">
        <v>189</v>
      </c>
    </row>
    <row r="157" spans="1:20" ht="41.4" customHeight="1" x14ac:dyDescent="0.45">
      <c r="B157" s="35" t="s">
        <v>399</v>
      </c>
      <c r="C157" s="35"/>
      <c r="D157" s="35"/>
      <c r="E157" s="35"/>
      <c r="F157" s="35"/>
      <c r="G157" s="35"/>
      <c r="H157" s="35"/>
      <c r="I157" s="35"/>
      <c r="J157" s="35"/>
      <c r="K157" s="35"/>
      <c r="L157" s="35"/>
      <c r="M157" s="35"/>
      <c r="N157" s="35"/>
      <c r="O157" s="35"/>
      <c r="P157" s="35"/>
      <c r="Q157" s="35"/>
      <c r="R157" s="35"/>
      <c r="S157" s="35"/>
      <c r="T157" s="35"/>
    </row>
    <row r="164" spans="5:5" x14ac:dyDescent="0.45">
      <c r="E164" s="28"/>
    </row>
  </sheetData>
  <mergeCells count="17">
    <mergeCell ref="A3:A4"/>
    <mergeCell ref="B3:B4"/>
    <mergeCell ref="C3:C4"/>
    <mergeCell ref="D3:D4"/>
    <mergeCell ref="E3:E4"/>
    <mergeCell ref="L3:N3"/>
    <mergeCell ref="O3:O4"/>
    <mergeCell ref="P3:P4"/>
    <mergeCell ref="F3:F4"/>
    <mergeCell ref="B157:T157"/>
    <mergeCell ref="Q3:Q4"/>
    <mergeCell ref="R3:R4"/>
    <mergeCell ref="S3:S4"/>
    <mergeCell ref="T3:T4"/>
    <mergeCell ref="G3:G4"/>
    <mergeCell ref="H3:H4"/>
    <mergeCell ref="I3:K3"/>
  </mergeCells>
  <phoneticPr fontId="1"/>
  <pageMargins left="0.25" right="0.25" top="0.75" bottom="0.75" header="0.3" footer="0.3"/>
  <pageSetup paperSize="9" scale="30" fitToHeight="0"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2024-06-26T02:42:44Z</dcterms:modified>
</cp:coreProperties>
</file>